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75" yWindow="765" windowWidth="19230" windowHeight="3915"/>
  </bookViews>
  <sheets>
    <sheet name="Service Charge Breakdown" sheetId="1" r:id="rId1"/>
  </sheets>
  <calcPr calcId="145621"/>
</workbook>
</file>

<file path=xl/calcChain.xml><?xml version="1.0" encoding="utf-8"?>
<calcChain xmlns="http://schemas.openxmlformats.org/spreadsheetml/2006/main">
  <c r="M12" i="1" l="1"/>
  <c r="L26" i="1"/>
  <c r="L22" i="1"/>
  <c r="M7" i="1"/>
  <c r="M8" i="1"/>
  <c r="M15" i="1" s="1"/>
  <c r="K26" i="1" l="1"/>
  <c r="K22" i="1"/>
  <c r="J26" i="1"/>
  <c r="L7" i="1"/>
  <c r="L15" i="1" l="1"/>
  <c r="L12" i="1"/>
  <c r="L8" i="1"/>
  <c r="K8" i="1" l="1"/>
  <c r="K12" i="1" s="1"/>
  <c r="K15" i="1" s="1"/>
  <c r="H7" i="1"/>
  <c r="J22" i="1"/>
  <c r="H22" i="1" l="1"/>
  <c r="J8" i="1" l="1"/>
  <c r="I22" i="1"/>
  <c r="J12" i="1" l="1"/>
  <c r="J15" i="1" s="1"/>
  <c r="C7" i="1"/>
  <c r="D7" i="1"/>
  <c r="E7" i="1"/>
  <c r="F7" i="1"/>
  <c r="G7" i="1"/>
  <c r="I7" i="1"/>
  <c r="I8" i="1" l="1"/>
  <c r="I12" i="1" s="1"/>
  <c r="I15" i="1" s="1"/>
  <c r="I26" i="1" s="1"/>
  <c r="C8" i="1" l="1"/>
  <c r="C12" i="1" s="1"/>
  <c r="C15" i="1" s="1"/>
  <c r="C26" i="1" s="1"/>
  <c r="H8" i="1" l="1"/>
  <c r="G22" i="1"/>
  <c r="F22" i="1"/>
  <c r="E22" i="1" l="1"/>
  <c r="D22" i="1"/>
  <c r="C22" i="1"/>
  <c r="D8" i="1"/>
  <c r="E8" i="1" l="1"/>
  <c r="E12" i="1" s="1"/>
  <c r="F8" i="1"/>
  <c r="F12" i="1" s="1"/>
  <c r="F15" i="1" s="1"/>
  <c r="F26" i="1" s="1"/>
  <c r="G8" i="1"/>
  <c r="G12" i="1" s="1"/>
  <c r="G15" i="1" s="1"/>
  <c r="G26" i="1" s="1"/>
  <c r="H12" i="1"/>
  <c r="H15" i="1" s="1"/>
  <c r="H26" i="1" s="1"/>
  <c r="E15" i="1"/>
  <c r="E26" i="1" s="1"/>
  <c r="D12" i="1"/>
  <c r="D15" i="1" s="1"/>
  <c r="D26" i="1" s="1"/>
</calcChain>
</file>

<file path=xl/sharedStrings.xml><?xml version="1.0" encoding="utf-8"?>
<sst xmlns="http://schemas.openxmlformats.org/spreadsheetml/2006/main" count="36" uniqueCount="35">
  <si>
    <t>Repairs &amp; Maintenance</t>
  </si>
  <si>
    <t xml:space="preserve">Grounds Maintenance </t>
  </si>
  <si>
    <t>Security Patrols</t>
  </si>
  <si>
    <t>Admin Charge</t>
  </si>
  <si>
    <t>Number of Chalets</t>
  </si>
  <si>
    <t>Total Service Charge per Chalet</t>
  </si>
  <si>
    <t>Total of NELC Actual Expenditure</t>
  </si>
  <si>
    <t>Total Estimate</t>
  </si>
  <si>
    <t>Grounds Maintenance</t>
  </si>
  <si>
    <t xml:space="preserve">Repairs </t>
  </si>
  <si>
    <t>Service Charge Total</t>
  </si>
  <si>
    <t>Estimated Service charge calculations</t>
  </si>
  <si>
    <t>Total Estimated Income</t>
  </si>
  <si>
    <t xml:space="preserve">Total Income received </t>
  </si>
  <si>
    <t>Humberston Fitties Chalet Park - Service Charge breakdown</t>
  </si>
  <si>
    <t>Income from Service charge</t>
  </si>
  <si>
    <t>Adjustments (see note 2)</t>
  </si>
  <si>
    <t xml:space="preserve">The adjustment figure is the difference between the amount estimated for the service charge per chalet and the actual amount spent and divided by the number of chalets </t>
  </si>
  <si>
    <t>Note2: How the adjustment is calculated:</t>
  </si>
  <si>
    <t>Admin Charge (see note 1)</t>
  </si>
  <si>
    <t>Note 1: Admin Charge</t>
  </si>
  <si>
    <t>The management fees charged are based on reasonable costs and overheads in relation to the operation and management of the services. This reflects the work necessary to fulfil the principles of this Code. It is recognised that by providing the service the fees are entitled to cover their costs and overheads including a reasonable profit element.
A % figure is used to calculate the admin charge which is shown in the table above and is reviewed annually.
(As per the RICS code on management fees)</t>
  </si>
  <si>
    <t>Admin Charge % (see note 1)</t>
  </si>
  <si>
    <t>2016/17</t>
  </si>
  <si>
    <t>2007/08</t>
  </si>
  <si>
    <t>2008/09</t>
  </si>
  <si>
    <t>2009/10</t>
  </si>
  <si>
    <t>2010/11</t>
  </si>
  <si>
    <t>2011/12</t>
  </si>
  <si>
    <t>2012/13</t>
  </si>
  <si>
    <t>2013/14</t>
  </si>
  <si>
    <t>2014/15</t>
  </si>
  <si>
    <t>2015/16</t>
  </si>
  <si>
    <t>2017/18</t>
  </si>
  <si>
    <t xml:space="preserve">Note: there is an additional £1.67 refund due for 14/15 administration charge applied 17/18 on the refund of £9.83.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</si>
</sst>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_ ;[Red]\-#,##0.00\ "/>
    <numFmt numFmtId="165" formatCode="0.0%"/>
  </numFmts>
  <fonts count="5" x14ac:knownFonts="1">
    <font>
      <sz val="11"/>
      <color theme="1"/>
      <name val="Calibri"/>
      <family val="2"/>
      <scheme val="minor"/>
    </font>
    <font>
      <sz val="10"/>
      <name val="Arial"/>
      <family val="2"/>
    </font>
    <font>
      <sz val="10"/>
      <name val="Arial"/>
      <family val="2"/>
    </font>
    <font>
      <b/>
      <sz val="12"/>
      <color theme="1"/>
      <name val="Arial"/>
      <family val="2"/>
    </font>
    <font>
      <sz val="12"/>
      <color theme="1"/>
      <name val="Arial"/>
      <family val="2"/>
    </font>
  </fonts>
  <fills count="2">
    <fill>
      <patternFill patternType="none"/>
    </fill>
    <fill>
      <patternFill patternType="gray125"/>
    </fill>
  </fills>
  <borders count="2">
    <border>
      <left/>
      <right/>
      <top/>
      <bottom/>
      <diagonal/>
    </border>
    <border>
      <left/>
      <right/>
      <top style="thin">
        <color indexed="64"/>
      </top>
      <bottom style="double">
        <color indexed="64"/>
      </bottom>
      <diagonal/>
    </border>
  </borders>
  <cellStyleXfs count="3">
    <xf numFmtId="0" fontId="0" fillId="0" borderId="0"/>
    <xf numFmtId="0" fontId="1" fillId="0" borderId="0"/>
    <xf numFmtId="0" fontId="2" fillId="0" borderId="0"/>
  </cellStyleXfs>
  <cellXfs count="29">
    <xf numFmtId="0" fontId="0" fillId="0" borderId="0" xfId="0"/>
    <xf numFmtId="0" fontId="3" fillId="0" borderId="0" xfId="0" applyFont="1" applyAlignment="1">
      <alignment horizontal="left"/>
    </xf>
    <xf numFmtId="0" fontId="4" fillId="0" borderId="0" xfId="0" applyFont="1"/>
    <xf numFmtId="0" fontId="3" fillId="0" borderId="0" xfId="0" applyFont="1" applyAlignment="1">
      <alignment horizontal="center"/>
    </xf>
    <xf numFmtId="0" fontId="3" fillId="0" borderId="0" xfId="0" applyFont="1"/>
    <xf numFmtId="0" fontId="4" fillId="0" borderId="0" xfId="0" applyFont="1" applyFill="1" applyAlignment="1">
      <alignment horizontal="center"/>
    </xf>
    <xf numFmtId="3" fontId="4" fillId="0" borderId="0" xfId="0" applyNumberFormat="1" applyFont="1" applyFill="1" applyAlignment="1">
      <alignment horizontal="center"/>
    </xf>
    <xf numFmtId="0" fontId="4" fillId="0" borderId="0" xfId="0" applyFont="1" applyFill="1"/>
    <xf numFmtId="9" fontId="4" fillId="0" borderId="0" xfId="0" applyNumberFormat="1" applyFont="1" applyFill="1" applyAlignment="1">
      <alignment horizontal="center"/>
    </xf>
    <xf numFmtId="165" fontId="4" fillId="0" borderId="0" xfId="0" applyNumberFormat="1" applyFont="1" applyFill="1" applyAlignment="1">
      <alignment horizontal="center"/>
    </xf>
    <xf numFmtId="3" fontId="3" fillId="0" borderId="0" xfId="0" applyNumberFormat="1" applyFont="1" applyFill="1" applyAlignment="1">
      <alignment horizontal="center"/>
    </xf>
    <xf numFmtId="0" fontId="4" fillId="0" borderId="0" xfId="0" applyFont="1" applyAlignment="1">
      <alignment horizontal="center"/>
    </xf>
    <xf numFmtId="3" fontId="4" fillId="0" borderId="0" xfId="0" applyNumberFormat="1" applyFont="1" applyAlignment="1">
      <alignment horizontal="center"/>
    </xf>
    <xf numFmtId="0" fontId="3" fillId="0" borderId="1" xfId="0" applyFont="1" applyBorder="1"/>
    <xf numFmtId="3" fontId="3" fillId="0" borderId="1" xfId="0" applyNumberFormat="1" applyFont="1" applyBorder="1" applyAlignment="1">
      <alignment horizontal="center"/>
    </xf>
    <xf numFmtId="3" fontId="4" fillId="0" borderId="0" xfId="0" applyNumberFormat="1" applyFont="1"/>
    <xf numFmtId="4" fontId="4" fillId="0" borderId="0" xfId="0" applyNumberFormat="1" applyFont="1" applyFill="1" applyAlignment="1">
      <alignment horizontal="center"/>
    </xf>
    <xf numFmtId="0" fontId="4" fillId="0" borderId="1" xfId="0" applyFont="1" applyBorder="1"/>
    <xf numFmtId="4" fontId="3" fillId="0" borderId="1" xfId="0" applyNumberFormat="1" applyFont="1" applyFill="1" applyBorder="1" applyAlignment="1">
      <alignment horizontal="center"/>
    </xf>
    <xf numFmtId="164" fontId="4" fillId="0" borderId="0" xfId="0" applyNumberFormat="1" applyFont="1"/>
    <xf numFmtId="164" fontId="4" fillId="0" borderId="0" xfId="0" applyNumberFormat="1" applyFont="1" applyAlignment="1">
      <alignment horizontal="center"/>
    </xf>
    <xf numFmtId="0" fontId="4" fillId="0" borderId="0" xfId="0" applyFont="1" applyBorder="1"/>
    <xf numFmtId="0" fontId="3" fillId="0" borderId="0" xfId="0" applyFont="1" applyAlignment="1">
      <alignment vertical="top" wrapText="1"/>
    </xf>
    <xf numFmtId="0" fontId="4" fillId="0" borderId="0" xfId="0" applyFont="1" applyAlignment="1">
      <alignment horizontal="left" wrapText="1"/>
    </xf>
    <xf numFmtId="2" fontId="4" fillId="0" borderId="0" xfId="0" applyNumberFormat="1" applyFont="1" applyFill="1" applyAlignment="1">
      <alignment horizontal="center"/>
    </xf>
    <xf numFmtId="164" fontId="4" fillId="0" borderId="0" xfId="0" applyNumberFormat="1" applyFont="1" applyFill="1" applyAlignment="1">
      <alignment horizontal="center"/>
    </xf>
    <xf numFmtId="0" fontId="3" fillId="0" borderId="0" xfId="0" applyFont="1" applyFill="1" applyAlignment="1">
      <alignment horizontal="center"/>
    </xf>
    <xf numFmtId="3" fontId="3" fillId="0" borderId="1" xfId="0" applyNumberFormat="1" applyFont="1" applyFill="1" applyBorder="1" applyAlignment="1">
      <alignment horizontal="center"/>
    </xf>
    <xf numFmtId="0" fontId="4" fillId="0" borderId="0" xfId="0" applyFont="1" applyAlignment="1">
      <alignment horizontal="left"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3"/>
  <sheetViews>
    <sheetView tabSelected="1" zoomScale="80" zoomScaleNormal="80" workbookViewId="0">
      <pane xSplit="1" ySplit="1" topLeftCell="B2" activePane="bottomRight" state="frozenSplit"/>
      <selection pane="topRight" activeCell="B1" sqref="B1"/>
      <selection pane="bottomLeft" activeCell="A2" sqref="A2"/>
      <selection pane="bottomRight" activeCell="A26" sqref="A26"/>
    </sheetView>
  </sheetViews>
  <sheetFormatPr defaultRowHeight="15" x14ac:dyDescent="0.2"/>
  <cols>
    <col min="1" max="1" width="69.7109375" style="2" customWidth="1"/>
    <col min="2" max="2" width="9.7109375" style="2" customWidth="1"/>
    <col min="3" max="3" width="14.85546875" style="2" customWidth="1"/>
    <col min="4" max="4" width="15.42578125" style="2" customWidth="1"/>
    <col min="5" max="5" width="13.85546875" style="2" customWidth="1"/>
    <col min="6" max="6" width="12.42578125" style="2" customWidth="1"/>
    <col min="7" max="7" width="12.85546875" style="2" bestFit="1" customWidth="1"/>
    <col min="8" max="8" width="12.7109375" style="2" customWidth="1"/>
    <col min="9" max="9" width="15.140625" style="2" customWidth="1"/>
    <col min="10" max="10" width="12.85546875" style="2" customWidth="1"/>
    <col min="11" max="11" width="14.7109375" style="2" customWidth="1"/>
    <col min="12" max="12" width="13.28515625" style="5" customWidth="1"/>
    <col min="13" max="13" width="12.85546875" style="2" customWidth="1"/>
    <col min="14" max="16384" width="9.140625" style="2"/>
  </cols>
  <sheetData>
    <row r="1" spans="1:20" ht="15.75" x14ac:dyDescent="0.25">
      <c r="A1" s="1" t="s">
        <v>14</v>
      </c>
      <c r="C1" s="3" t="s">
        <v>24</v>
      </c>
      <c r="D1" s="3" t="s">
        <v>25</v>
      </c>
      <c r="E1" s="3" t="s">
        <v>26</v>
      </c>
      <c r="F1" s="3" t="s">
        <v>27</v>
      </c>
      <c r="G1" s="3" t="s">
        <v>28</v>
      </c>
      <c r="H1" s="3" t="s">
        <v>29</v>
      </c>
      <c r="I1" s="3" t="s">
        <v>30</v>
      </c>
      <c r="J1" s="3" t="s">
        <v>31</v>
      </c>
      <c r="K1" s="3" t="s">
        <v>32</v>
      </c>
      <c r="L1" s="26" t="s">
        <v>23</v>
      </c>
      <c r="M1" s="26" t="s">
        <v>33</v>
      </c>
    </row>
    <row r="2" spans="1:20" ht="15.75" x14ac:dyDescent="0.25">
      <c r="A2" s="4" t="s">
        <v>11</v>
      </c>
      <c r="D2" s="3"/>
      <c r="E2" s="3"/>
      <c r="F2" s="3"/>
      <c r="G2" s="3"/>
      <c r="H2" s="3"/>
      <c r="M2" s="5"/>
    </row>
    <row r="3" spans="1:20" x14ac:dyDescent="0.2">
      <c r="A3" s="2" t="s">
        <v>0</v>
      </c>
      <c r="C3" s="5">
        <v>6400</v>
      </c>
      <c r="D3" s="6">
        <v>6550.4</v>
      </c>
      <c r="E3" s="6">
        <v>7800</v>
      </c>
      <c r="F3" s="6">
        <v>4600</v>
      </c>
      <c r="G3" s="6">
        <v>4800</v>
      </c>
      <c r="H3" s="6">
        <v>8000</v>
      </c>
      <c r="I3" s="6">
        <v>17000</v>
      </c>
      <c r="J3" s="6">
        <v>14250</v>
      </c>
      <c r="K3" s="6">
        <v>15750</v>
      </c>
      <c r="L3" s="6">
        <v>16500</v>
      </c>
      <c r="M3" s="6">
        <v>25500</v>
      </c>
    </row>
    <row r="4" spans="1:20" x14ac:dyDescent="0.2">
      <c r="A4" s="2" t="s">
        <v>1</v>
      </c>
      <c r="C4" s="5">
        <v>13400</v>
      </c>
      <c r="D4" s="6">
        <v>12170</v>
      </c>
      <c r="E4" s="6">
        <v>14000</v>
      </c>
      <c r="F4" s="6">
        <v>14000</v>
      </c>
      <c r="G4" s="6">
        <v>12500</v>
      </c>
      <c r="H4" s="6">
        <v>14800</v>
      </c>
      <c r="I4" s="6">
        <v>12170</v>
      </c>
      <c r="J4" s="6">
        <v>12413.54</v>
      </c>
      <c r="K4" s="6">
        <v>13661.81</v>
      </c>
      <c r="L4" s="6">
        <v>14351.73</v>
      </c>
      <c r="M4" s="6">
        <v>14851.73</v>
      </c>
    </row>
    <row r="5" spans="1:20" x14ac:dyDescent="0.2">
      <c r="A5" s="2" t="s">
        <v>2</v>
      </c>
      <c r="C5" s="5">
        <v>9700</v>
      </c>
      <c r="D5" s="6">
        <v>11413</v>
      </c>
      <c r="E5" s="6">
        <v>12050</v>
      </c>
      <c r="F5" s="6">
        <v>12200</v>
      </c>
      <c r="G5" s="6">
        <v>12500</v>
      </c>
      <c r="H5" s="6">
        <v>12500</v>
      </c>
      <c r="I5" s="6">
        <v>13500</v>
      </c>
      <c r="J5" s="6">
        <v>12789</v>
      </c>
      <c r="K5" s="6">
        <v>13000</v>
      </c>
      <c r="L5" s="6">
        <v>13000</v>
      </c>
      <c r="M5" s="6">
        <v>11330</v>
      </c>
    </row>
    <row r="6" spans="1:20" x14ac:dyDescent="0.2">
      <c r="A6" s="7" t="s">
        <v>19</v>
      </c>
      <c r="B6" s="7"/>
      <c r="C6" s="5">
        <v>4130</v>
      </c>
      <c r="D6" s="6">
        <v>4218.68</v>
      </c>
      <c r="E6" s="6">
        <v>4739</v>
      </c>
      <c r="F6" s="6">
        <v>4312</v>
      </c>
      <c r="G6" s="6">
        <v>4172</v>
      </c>
      <c r="H6" s="6">
        <v>4589</v>
      </c>
      <c r="I6" s="6">
        <v>5547.1</v>
      </c>
      <c r="J6" s="6">
        <v>4339.7794000000004</v>
      </c>
      <c r="K6" s="6">
        <v>4500</v>
      </c>
      <c r="L6" s="6">
        <v>4700</v>
      </c>
      <c r="M6" s="6">
        <v>4400</v>
      </c>
    </row>
    <row r="7" spans="1:20" x14ac:dyDescent="0.2">
      <c r="A7" s="7" t="s">
        <v>22</v>
      </c>
      <c r="B7" s="7"/>
      <c r="C7" s="8">
        <f t="shared" ref="C7:G7" si="0">(C6/SUM((C3:C5)))</f>
        <v>0.14000000000000001</v>
      </c>
      <c r="D7" s="8">
        <f t="shared" si="0"/>
        <v>0.14000013274306916</v>
      </c>
      <c r="E7" s="8">
        <f t="shared" si="0"/>
        <v>0.14000000000000001</v>
      </c>
      <c r="F7" s="8">
        <f t="shared" si="0"/>
        <v>0.14000000000000001</v>
      </c>
      <c r="G7" s="8">
        <f t="shared" si="0"/>
        <v>0.14000000000000001</v>
      </c>
      <c r="H7" s="8">
        <f>(H6/SUM((H3:H5)))</f>
        <v>0.13</v>
      </c>
      <c r="I7" s="8">
        <f>(I6/SUM((I3:I5)))</f>
        <v>0.13</v>
      </c>
      <c r="J7" s="8">
        <v>0.11</v>
      </c>
      <c r="K7" s="9">
        <v>0.106</v>
      </c>
      <c r="L7" s="9">
        <f>(L6/SUM((L3:L5)))</f>
        <v>0.10717935187505716</v>
      </c>
      <c r="M7" s="9">
        <f>(M6/SUM((M3:M5)))</f>
        <v>8.5136468922383218E-2</v>
      </c>
    </row>
    <row r="8" spans="1:20" ht="15.75" x14ac:dyDescent="0.25">
      <c r="A8" s="4" t="s">
        <v>7</v>
      </c>
      <c r="C8" s="10">
        <f>SUM(C3:C6)</f>
        <v>33630</v>
      </c>
      <c r="D8" s="10">
        <f>SUM(D3:D6)</f>
        <v>34352.080000000002</v>
      </c>
      <c r="E8" s="10">
        <f t="shared" ref="E8:G8" si="1">SUM(E3:E6)</f>
        <v>38589</v>
      </c>
      <c r="F8" s="10">
        <f t="shared" si="1"/>
        <v>35112</v>
      </c>
      <c r="G8" s="10">
        <f t="shared" si="1"/>
        <v>33972</v>
      </c>
      <c r="H8" s="10">
        <f t="shared" ref="H8:M8" si="2">SUM(H3:H6)</f>
        <v>39889</v>
      </c>
      <c r="I8" s="10">
        <f t="shared" si="2"/>
        <v>48217.1</v>
      </c>
      <c r="J8" s="10">
        <f t="shared" si="2"/>
        <v>43792.3194</v>
      </c>
      <c r="K8" s="10">
        <f t="shared" si="2"/>
        <v>46911.81</v>
      </c>
      <c r="L8" s="10">
        <f t="shared" si="2"/>
        <v>48551.729999999996</v>
      </c>
      <c r="M8" s="10">
        <f t="shared" si="2"/>
        <v>56081.729999999996</v>
      </c>
    </row>
    <row r="9" spans="1:20" x14ac:dyDescent="0.2">
      <c r="C9" s="11"/>
      <c r="D9" s="12"/>
      <c r="E9" s="12"/>
      <c r="F9" s="12"/>
      <c r="G9" s="12"/>
      <c r="H9" s="12"/>
      <c r="M9" s="5"/>
    </row>
    <row r="10" spans="1:20" x14ac:dyDescent="0.2">
      <c r="A10" s="2" t="s">
        <v>4</v>
      </c>
      <c r="C10" s="11">
        <v>336</v>
      </c>
      <c r="D10" s="12">
        <v>317</v>
      </c>
      <c r="E10" s="12">
        <v>319</v>
      </c>
      <c r="F10" s="12">
        <v>320</v>
      </c>
      <c r="G10" s="12">
        <v>319</v>
      </c>
      <c r="H10" s="12">
        <v>320</v>
      </c>
      <c r="I10" s="6">
        <v>320</v>
      </c>
      <c r="J10" s="6">
        <v>320</v>
      </c>
      <c r="K10" s="6">
        <v>320</v>
      </c>
      <c r="L10" s="5">
        <v>320</v>
      </c>
      <c r="M10" s="5">
        <v>320</v>
      </c>
    </row>
    <row r="11" spans="1:20" x14ac:dyDescent="0.2">
      <c r="D11" s="12"/>
      <c r="E11" s="12"/>
      <c r="F11" s="12"/>
      <c r="G11" s="12"/>
      <c r="H11" s="12"/>
      <c r="M11" s="5"/>
    </row>
    <row r="12" spans="1:20" x14ac:dyDescent="0.2">
      <c r="A12" s="2" t="s">
        <v>10</v>
      </c>
      <c r="C12" s="12">
        <f>SUM(C8/C10)</f>
        <v>100.08928571428571</v>
      </c>
      <c r="D12" s="12">
        <f t="shared" ref="D12:I12" si="3">SUM(D8/D10)</f>
        <v>108.36618296529969</v>
      </c>
      <c r="E12" s="12">
        <f>SUM(E8/E10)</f>
        <v>120.96865203761756</v>
      </c>
      <c r="F12" s="12">
        <f t="shared" si="3"/>
        <v>109.72499999999999</v>
      </c>
      <c r="G12" s="12">
        <f t="shared" si="3"/>
        <v>106.49529780564264</v>
      </c>
      <c r="H12" s="12">
        <f t="shared" si="3"/>
        <v>124.653125</v>
      </c>
      <c r="I12" s="12">
        <f t="shared" si="3"/>
        <v>150.6784375</v>
      </c>
      <c r="J12" s="12">
        <f>SUM(J8/J10)</f>
        <v>136.85099812499999</v>
      </c>
      <c r="K12" s="12">
        <f>SUM(K8/K10)</f>
        <v>146.59940624999999</v>
      </c>
      <c r="L12" s="6">
        <f>SUM(L8/L10)</f>
        <v>151.72415624999999</v>
      </c>
      <c r="M12" s="6">
        <f>SUM(M8/M10)</f>
        <v>175.25540624999999</v>
      </c>
    </row>
    <row r="13" spans="1:20" x14ac:dyDescent="0.2">
      <c r="A13" s="2" t="s">
        <v>16</v>
      </c>
      <c r="C13" s="11">
        <v>-23</v>
      </c>
      <c r="D13" s="12">
        <v>-34.369999999999997</v>
      </c>
      <c r="E13" s="12">
        <v>-20.13</v>
      </c>
      <c r="F13" s="12">
        <v>7.15</v>
      </c>
      <c r="G13" s="12">
        <v>-9.1999999999999993</v>
      </c>
      <c r="H13" s="12">
        <v>0</v>
      </c>
      <c r="I13" s="12">
        <v>-15.1</v>
      </c>
      <c r="J13" s="12">
        <v>-35.5</v>
      </c>
      <c r="K13" s="12">
        <v>-15.15</v>
      </c>
      <c r="L13" s="5">
        <v>-18.05</v>
      </c>
      <c r="M13" s="5">
        <v>-11.5</v>
      </c>
    </row>
    <row r="14" spans="1:20" x14ac:dyDescent="0.2">
      <c r="D14" s="12"/>
      <c r="E14" s="12"/>
      <c r="F14" s="12"/>
      <c r="G14" s="12"/>
      <c r="H14" s="12"/>
      <c r="M14" s="5"/>
    </row>
    <row r="15" spans="1:20" ht="16.5" thickBot="1" x14ac:dyDescent="0.3">
      <c r="A15" s="13" t="s">
        <v>5</v>
      </c>
      <c r="B15" s="13"/>
      <c r="C15" s="14">
        <f>SUM(C12:C13)</f>
        <v>77.089285714285708</v>
      </c>
      <c r="D15" s="14">
        <f>SUM(D12:D13)</f>
        <v>73.996182965299681</v>
      </c>
      <c r="E15" s="14">
        <f>SUM(E12:E13)</f>
        <v>100.83865203761756</v>
      </c>
      <c r="F15" s="14">
        <f>SUM(F12:F13)</f>
        <v>116.875</v>
      </c>
      <c r="G15" s="14">
        <f t="shared" ref="G15:L15" si="4">SUM(G12:G14)</f>
        <v>97.295297805642633</v>
      </c>
      <c r="H15" s="14">
        <f t="shared" si="4"/>
        <v>124.653125</v>
      </c>
      <c r="I15" s="14">
        <f t="shared" si="4"/>
        <v>135.57843750000001</v>
      </c>
      <c r="J15" s="14">
        <f t="shared" si="4"/>
        <v>101.35099812499999</v>
      </c>
      <c r="K15" s="14">
        <f t="shared" si="4"/>
        <v>131.44940624999998</v>
      </c>
      <c r="L15" s="27">
        <f t="shared" si="4"/>
        <v>133.67415624999998</v>
      </c>
      <c r="M15" s="27">
        <f t="shared" ref="M15" si="5">SUM(M12:M14)</f>
        <v>163.75540624999999</v>
      </c>
    </row>
    <row r="16" spans="1:20" ht="16.5" thickTop="1" x14ac:dyDescent="0.25">
      <c r="D16" s="15"/>
      <c r="E16" s="15"/>
      <c r="F16" s="15"/>
      <c r="G16" s="15"/>
      <c r="H16" s="15"/>
      <c r="T16" s="4"/>
    </row>
    <row r="17" spans="1:12" ht="15.75" x14ac:dyDescent="0.25">
      <c r="A17" s="4" t="s">
        <v>6</v>
      </c>
      <c r="D17" s="12"/>
      <c r="E17" s="12"/>
      <c r="F17" s="12"/>
      <c r="G17" s="12"/>
      <c r="H17" s="12"/>
    </row>
    <row r="18" spans="1:12" ht="16.5" customHeight="1" x14ac:dyDescent="0.2">
      <c r="A18" s="2" t="s">
        <v>9</v>
      </c>
      <c r="C18" s="16">
        <v>6550.4</v>
      </c>
      <c r="D18" s="16">
        <v>7800</v>
      </c>
      <c r="E18" s="16">
        <v>4600</v>
      </c>
      <c r="F18" s="16">
        <v>4772.28</v>
      </c>
      <c r="G18" s="16">
        <v>26960.71</v>
      </c>
      <c r="H18" s="16">
        <v>5283.81</v>
      </c>
      <c r="I18" s="16">
        <v>7491.3</v>
      </c>
      <c r="J18" s="16">
        <v>9400.4500000000007</v>
      </c>
      <c r="K18" s="24">
        <v>10688.86</v>
      </c>
      <c r="L18" s="24">
        <v>15425.78</v>
      </c>
    </row>
    <row r="19" spans="1:12" ht="16.5" customHeight="1" x14ac:dyDescent="0.2">
      <c r="A19" s="2" t="s">
        <v>8</v>
      </c>
      <c r="C19" s="16">
        <v>12170</v>
      </c>
      <c r="D19" s="16">
        <v>14000</v>
      </c>
      <c r="E19" s="16">
        <v>14000</v>
      </c>
      <c r="F19" s="16">
        <v>11178.12</v>
      </c>
      <c r="G19" s="16">
        <v>12681.2</v>
      </c>
      <c r="H19" s="16">
        <v>12170</v>
      </c>
      <c r="I19" s="16">
        <v>12337</v>
      </c>
      <c r="J19" s="16">
        <v>12413.54</v>
      </c>
      <c r="K19" s="24">
        <v>13156.65</v>
      </c>
      <c r="L19" s="24">
        <v>13950.73</v>
      </c>
    </row>
    <row r="20" spans="1:12" x14ac:dyDescent="0.2">
      <c r="A20" s="2" t="s">
        <v>2</v>
      </c>
      <c r="C20" s="16">
        <v>11413</v>
      </c>
      <c r="D20" s="16">
        <v>12050</v>
      </c>
      <c r="E20" s="16">
        <v>12200</v>
      </c>
      <c r="F20" s="16">
        <v>12180</v>
      </c>
      <c r="G20" s="16">
        <v>12180</v>
      </c>
      <c r="H20" s="16">
        <v>13568.76</v>
      </c>
      <c r="I20" s="16">
        <v>12789</v>
      </c>
      <c r="J20" s="16">
        <v>12789</v>
      </c>
      <c r="K20" s="24">
        <v>12789</v>
      </c>
      <c r="L20" s="24">
        <v>11330</v>
      </c>
    </row>
    <row r="21" spans="1:12" x14ac:dyDescent="0.2">
      <c r="A21" s="2" t="s">
        <v>3</v>
      </c>
      <c r="C21" s="16">
        <v>4218.68</v>
      </c>
      <c r="D21" s="16">
        <v>4739</v>
      </c>
      <c r="E21" s="16">
        <v>4312</v>
      </c>
      <c r="F21" s="16">
        <v>3938.26</v>
      </c>
      <c r="G21" s="16">
        <v>2591.1</v>
      </c>
      <c r="H21" s="16">
        <v>4032.93</v>
      </c>
      <c r="I21" s="16">
        <v>4240.25</v>
      </c>
      <c r="J21" s="16">
        <v>4339.78</v>
      </c>
      <c r="K21" s="24">
        <v>4500</v>
      </c>
      <c r="L21" s="24">
        <v>4700</v>
      </c>
    </row>
    <row r="22" spans="1:12" ht="16.5" thickBot="1" x14ac:dyDescent="0.3">
      <c r="A22" s="17"/>
      <c r="B22" s="17"/>
      <c r="C22" s="18">
        <f t="shared" ref="C22:G22" si="6">SUM(C18:C21)</f>
        <v>34352.080000000002</v>
      </c>
      <c r="D22" s="18">
        <f t="shared" si="6"/>
        <v>38589</v>
      </c>
      <c r="E22" s="18">
        <f t="shared" si="6"/>
        <v>35112</v>
      </c>
      <c r="F22" s="18">
        <f t="shared" si="6"/>
        <v>32068.660000000003</v>
      </c>
      <c r="G22" s="18">
        <f t="shared" si="6"/>
        <v>54413.01</v>
      </c>
      <c r="H22" s="18">
        <f>SUM(H18:H21)</f>
        <v>35055.5</v>
      </c>
      <c r="I22" s="18">
        <f t="shared" ref="I22:J22" si="7">SUM(I18:I21)</f>
        <v>36857.550000000003</v>
      </c>
      <c r="J22" s="18">
        <f t="shared" si="7"/>
        <v>38942.770000000004</v>
      </c>
      <c r="K22" s="18">
        <f>SUM(K18:K21)</f>
        <v>41134.51</v>
      </c>
      <c r="L22" s="18">
        <f>SUM(L18:L21)</f>
        <v>45406.51</v>
      </c>
    </row>
    <row r="23" spans="1:12" ht="15.75" thickTop="1" x14ac:dyDescent="0.2"/>
    <row r="24" spans="1:12" ht="15.75" x14ac:dyDescent="0.25">
      <c r="A24" s="4" t="s">
        <v>15</v>
      </c>
    </row>
    <row r="25" spans="1:12" x14ac:dyDescent="0.2">
      <c r="A25" s="2" t="s">
        <v>13</v>
      </c>
      <c r="B25" s="19"/>
      <c r="C25" s="20">
        <v>-24412.270000000044</v>
      </c>
      <c r="D25" s="20">
        <v>-18474.989999999998</v>
      </c>
      <c r="E25" s="20">
        <v>-31763.030000000042</v>
      </c>
      <c r="F25" s="20">
        <v>-37167.879999999997</v>
      </c>
      <c r="G25" s="20">
        <v>-31052.019999999844</v>
      </c>
      <c r="H25" s="20">
        <v>-39460.230000000236</v>
      </c>
      <c r="I25" s="20">
        <v>-43373.48</v>
      </c>
      <c r="J25" s="25">
        <v>-32063</v>
      </c>
      <c r="K25" s="25">
        <v>-42060.800000000003</v>
      </c>
      <c r="L25" s="25">
        <v>-42059.8</v>
      </c>
    </row>
    <row r="26" spans="1:12" x14ac:dyDescent="0.2">
      <c r="A26" s="2" t="s">
        <v>12</v>
      </c>
      <c r="B26" s="19"/>
      <c r="C26" s="16">
        <f t="shared" ref="C26:D26" si="8">C15*C10</f>
        <v>25901.999999999996</v>
      </c>
      <c r="D26" s="16">
        <f t="shared" si="8"/>
        <v>23456.789999999997</v>
      </c>
      <c r="E26" s="16">
        <f t="shared" ref="E26:I26" si="9">E15*E10</f>
        <v>32167.530000000002</v>
      </c>
      <c r="F26" s="16">
        <f t="shared" si="9"/>
        <v>37400</v>
      </c>
      <c r="G26" s="16">
        <f t="shared" si="9"/>
        <v>31037.200000000001</v>
      </c>
      <c r="H26" s="16">
        <f t="shared" si="9"/>
        <v>39889</v>
      </c>
      <c r="I26" s="16">
        <f t="shared" si="9"/>
        <v>43385.100000000006</v>
      </c>
      <c r="J26" s="16">
        <f>J15*J10</f>
        <v>32432.319399999997</v>
      </c>
      <c r="K26" s="16">
        <f>K15*K10</f>
        <v>42063.81</v>
      </c>
      <c r="L26" s="16">
        <f>L15*L10</f>
        <v>42775.729999999996</v>
      </c>
    </row>
    <row r="27" spans="1:12" x14ac:dyDescent="0.2">
      <c r="J27" s="21"/>
    </row>
    <row r="28" spans="1:12" x14ac:dyDescent="0.2">
      <c r="J28" s="21"/>
    </row>
    <row r="29" spans="1:12" ht="79.5" customHeight="1" x14ac:dyDescent="0.2">
      <c r="A29" s="22" t="s">
        <v>20</v>
      </c>
      <c r="B29" s="28" t="s">
        <v>21</v>
      </c>
      <c r="C29" s="28"/>
      <c r="D29" s="28"/>
      <c r="E29" s="28"/>
      <c r="F29" s="28"/>
      <c r="G29" s="28"/>
      <c r="H29" s="28"/>
      <c r="I29" s="28"/>
      <c r="J29" s="28"/>
      <c r="K29" s="28"/>
    </row>
    <row r="30" spans="1:12" ht="15.75" x14ac:dyDescent="0.2">
      <c r="A30" s="22"/>
      <c r="B30" s="23"/>
      <c r="C30" s="23"/>
      <c r="D30" s="23"/>
      <c r="E30" s="23"/>
      <c r="F30" s="23"/>
      <c r="G30" s="23"/>
      <c r="H30" s="23"/>
      <c r="I30" s="23"/>
      <c r="J30" s="23"/>
      <c r="K30" s="23"/>
    </row>
    <row r="31" spans="1:12" ht="32.25" customHeight="1" x14ac:dyDescent="0.2">
      <c r="A31" s="22" t="s">
        <v>18</v>
      </c>
      <c r="B31" s="28" t="s">
        <v>17</v>
      </c>
      <c r="C31" s="28"/>
      <c r="D31" s="28"/>
      <c r="E31" s="28"/>
      <c r="F31" s="28"/>
      <c r="G31" s="28"/>
      <c r="H31" s="28"/>
      <c r="I31" s="28"/>
      <c r="J31" s="28"/>
      <c r="K31" s="28"/>
    </row>
    <row r="33" spans="2:2" x14ac:dyDescent="0.2">
      <c r="B33" s="2" t="s">
        <v>34</v>
      </c>
    </row>
  </sheetData>
  <mergeCells count="2">
    <mergeCell ref="B29:K29"/>
    <mergeCell ref="B31:K31"/>
  </mergeCells>
  <pageMargins left="0.7" right="0.7" top="0.75" bottom="0.75" header="0.3" footer="0.3"/>
  <pageSetup paperSize="9" scale="74" orientation="landscape" r:id="rId1"/>
  <ignoredErrors>
    <ignoredError sqref="J8:K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Service Charge Breakdown</vt:lpstr>
    </vt:vector>
  </TitlesOfParts>
  <Company>North East Lincolnshire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Foley, Claire</dc:creator>
  <cp:lastModifiedBy>Paul Ellis (NLBC)</cp:lastModifiedBy>
  <cp:lastPrinted>2013-09-05T08:16:16Z</cp:lastPrinted>
  <dcterms:created xsi:type="dcterms:W3CDTF">2012-10-23T09:06:55Z</dcterms:created>
  <dcterms:modified xsi:type="dcterms:W3CDTF">2017-08-03T14:29:02Z</dcterms:modified>
</cp:coreProperties>
</file>