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10800" windowHeight="10740"/>
  </bookViews>
  <sheets>
    <sheet name="Sheet1" sheetId="1" r:id="rId1"/>
    <sheet name="workings" sheetId="2" r:id="rId2"/>
  </sheets>
  <definedNames>
    <definedName name="_xlnm._FilterDatabase" localSheetId="1" hidden="1">workings!$A$1:$E$32</definedName>
  </definedNames>
  <calcPr calcId="145621"/>
  <pivotCaches>
    <pivotCache cacheId="0" r:id="rId3"/>
  </pivotCaches>
  <fileRecoveryPr repairLoad="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C34" i="2"/>
  <c r="C15" i="2"/>
  <c r="D34" i="2"/>
  <c r="C24" i="2"/>
  <c r="E2" i="2" l="1"/>
  <c r="E34" i="2" l="1"/>
  <c r="C38" i="2"/>
  <c r="D11" i="1" l="1"/>
  <c r="D32" i="1" l="1"/>
  <c r="D14" i="1"/>
  <c r="D34" i="1" s="1"/>
  <c r="D36" i="1" l="1"/>
  <c r="F32" i="1" l="1"/>
  <c r="F14" i="1"/>
  <c r="F34" i="1" l="1"/>
  <c r="F36" i="1" s="1"/>
</calcChain>
</file>

<file path=xl/sharedStrings.xml><?xml version="1.0" encoding="utf-8"?>
<sst xmlns="http://schemas.openxmlformats.org/spreadsheetml/2006/main" count="122" uniqueCount="70">
  <si>
    <t>DfE High Needs Allocation (after removal of per place funding)</t>
  </si>
  <si>
    <t>Total</t>
  </si>
  <si>
    <t>Home Tuition</t>
  </si>
  <si>
    <t>Post 16</t>
  </si>
  <si>
    <t xml:space="preserve">Primary Resource Base </t>
  </si>
  <si>
    <t>Designated Specialist Provision ASD</t>
  </si>
  <si>
    <t>SEN Services</t>
  </si>
  <si>
    <t>SEN Equipment</t>
  </si>
  <si>
    <t>Hearing &amp; Vision Service / other outreach services</t>
  </si>
  <si>
    <t>Statements Funding (Mainstream)</t>
  </si>
  <si>
    <t>New Statements</t>
  </si>
  <si>
    <t>Recoupment</t>
  </si>
  <si>
    <t>Agency Placements</t>
  </si>
  <si>
    <t>Special Schools Top UPS</t>
  </si>
  <si>
    <t>Per DfE allocation as at December</t>
  </si>
  <si>
    <t>DfE Allocation</t>
  </si>
  <si>
    <t>£</t>
  </si>
  <si>
    <t>Comment</t>
  </si>
  <si>
    <t>FUNDING RECONCILIATION</t>
  </si>
  <si>
    <t>APPENDIX 1</t>
  </si>
  <si>
    <t>PRU  &amp; AP Provision</t>
  </si>
  <si>
    <t>Note</t>
  </si>
  <si>
    <t>Less: EFA recoupment</t>
  </si>
  <si>
    <t>EY SEN Inclusion Fund</t>
  </si>
  <si>
    <t>ITEM 5/18</t>
  </si>
  <si>
    <t>2017-18 Final HNB allocation</t>
  </si>
  <si>
    <t>2018-19 Final HNB allocation</t>
  </si>
  <si>
    <t>Supported by BAC's Income</t>
  </si>
  <si>
    <t>HIGH NEEDS BLOCK 2018-19 PROPOSED ALLOCATION</t>
  </si>
  <si>
    <t>Additional commissioned High Needs Places</t>
  </si>
  <si>
    <t>Profile and subsequent cost may change on re-work in Summer 2018. Increase shown in based on current places and top up banding values.</t>
  </si>
  <si>
    <t>Increase in demand and cost of new placements.</t>
  </si>
  <si>
    <t>2. In addition BAC's income is also funding a number of staff within the localities team (£150k).</t>
  </si>
  <si>
    <t xml:space="preserve">1. BAC's income of £157k is factored into the above funding allocation. BAC's funding is used to fund the 2 HLTA's, Dual registration and 2 primary BAC places.  </t>
  </si>
  <si>
    <t>Increase based on 2017-18 spend projections.</t>
  </si>
  <si>
    <t>Reduction down to removal of posts, lower management costs and removal of contingency.</t>
  </si>
  <si>
    <t>desc</t>
  </si>
  <si>
    <t>in year adjustments</t>
  </si>
  <si>
    <t>current</t>
  </si>
  <si>
    <t>Agency placement</t>
  </si>
  <si>
    <t>ASD Provision</t>
  </si>
  <si>
    <t>Early  Years SEN support</t>
  </si>
  <si>
    <t>Joint arrangement</t>
  </si>
  <si>
    <t>HIVI</t>
  </si>
  <si>
    <t>Primary Resource - W</t>
  </si>
  <si>
    <t>Primary Resource - E</t>
  </si>
  <si>
    <t>Top up Funding AP Provision</t>
  </si>
  <si>
    <t>Sen Equipment</t>
  </si>
  <si>
    <t>HNB reserve</t>
  </si>
  <si>
    <t>SEN contingency/demand reserve</t>
  </si>
  <si>
    <t>SEN Admin</t>
  </si>
  <si>
    <t>SEN</t>
  </si>
  <si>
    <t>SEN management</t>
  </si>
  <si>
    <t>SEN Management</t>
  </si>
  <si>
    <t>LACE Assistants</t>
  </si>
  <si>
    <t>Education Psychologists</t>
  </si>
  <si>
    <t>Behaviour support</t>
  </si>
  <si>
    <t>Disaffected pupil</t>
  </si>
  <si>
    <t>Schools Admissions (CME)</t>
  </si>
  <si>
    <t>SEN management-Roz Danks</t>
  </si>
  <si>
    <t>Specials academies top up</t>
  </si>
  <si>
    <t>Top up funding-academies/maint</t>
  </si>
  <si>
    <t>statement funding mainstream</t>
  </si>
  <si>
    <t xml:space="preserve">original </t>
  </si>
  <si>
    <t>Row Labels</t>
  </si>
  <si>
    <t>Grand Total</t>
  </si>
  <si>
    <t xml:space="preserve">Sum of original </t>
  </si>
  <si>
    <t>Sum of current</t>
  </si>
  <si>
    <t>Increase based on 2017-18 spend projections. Increase predominantly due to re-allocation but also increase in transport costs.</t>
  </si>
  <si>
    <t>Impact of staged top up increase.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</si>
</sst>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&quot; &quot;#,##0.00&quot; &quot;;&quot;-&quot;#,##0.00&quot; &quot;;&quot; -&quot;00&quot; &quot;;&quot; &quot;@&quot; &quot;"/>
    <numFmt numFmtId="167" formatCode="&quot; &quot;[$£]#,##0.00&quot; &quot;;&quot;-&quot;[$£]#,##0.00&quot; &quot;;&quot; &quot;[$£]&quot;-&quot;00&quot; &quot;;&quot; &quot;@&quot; &quot;"/>
    <numFmt numFmtId="168" formatCode="#,##0.00_ ;[Red]\-#,##0.00\ 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u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Helv"/>
      <charset val="204"/>
    </font>
    <font>
      <sz val="12"/>
      <color indexed="9"/>
      <name val="Arial"/>
      <family val="2"/>
    </font>
    <font>
      <sz val="12"/>
      <color indexed="20"/>
      <name val="Arial"/>
      <family val="2"/>
    </font>
    <font>
      <sz val="11"/>
      <color indexed="20"/>
      <name val="Arial"/>
      <family val="2"/>
    </font>
    <font>
      <b/>
      <sz val="12"/>
      <color indexed="52"/>
      <name val="Arial"/>
      <family val="2"/>
    </font>
    <font>
      <b/>
      <sz val="11"/>
      <color indexed="5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21"/>
      <name val="System"/>
      <family val="2"/>
    </font>
    <font>
      <i/>
      <sz val="12"/>
      <color indexed="23"/>
      <name val="Arial"/>
      <family val="2"/>
    </font>
    <font>
      <i/>
      <sz val="11"/>
      <color indexed="23"/>
      <name val="Arial"/>
      <family val="2"/>
    </font>
    <font>
      <sz val="9"/>
      <color indexed="18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4"/>
    </font>
    <font>
      <u/>
      <sz val="6.5"/>
      <color indexed="12"/>
      <name val="Arial"/>
      <family val="2"/>
    </font>
    <font>
      <u/>
      <sz val="8.6"/>
      <color indexed="12"/>
      <name val="Arial"/>
      <family val="2"/>
    </font>
    <font>
      <sz val="10"/>
      <color indexed="18"/>
      <name val="System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2"/>
      <color indexed="52"/>
      <name val="Arial"/>
      <family val="2"/>
    </font>
    <font>
      <sz val="11"/>
      <color indexed="52"/>
      <name val="Arial"/>
      <family val="2"/>
    </font>
    <font>
      <i/>
      <sz val="10"/>
      <color indexed="17"/>
      <name val="System"/>
      <family val="2"/>
    </font>
    <font>
      <sz val="12"/>
      <color indexed="60"/>
      <name val="Arial"/>
      <family val="2"/>
    </font>
    <font>
      <sz val="11"/>
      <color indexed="60"/>
      <name val="Arial"/>
      <family val="2"/>
    </font>
    <font>
      <sz val="12"/>
      <name val="Helv"/>
    </font>
    <font>
      <b/>
      <sz val="12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14"/>
      <name val="System"/>
      <family val="2"/>
    </font>
    <font>
      <b/>
      <sz val="12"/>
      <color indexed="8"/>
      <name val="Arial"/>
      <family val="2"/>
    </font>
    <font>
      <sz val="10"/>
      <name val="Arial"/>
      <family val="4"/>
    </font>
    <font>
      <sz val="10"/>
      <color indexed="17"/>
      <name val="System"/>
      <family val="2"/>
    </font>
    <font>
      <sz val="12"/>
      <color indexed="10"/>
      <name val="Arial"/>
      <family val="2"/>
    </font>
    <font>
      <sz val="8"/>
      <color indexed="72"/>
      <name val="MS Sans Serif"/>
      <family val="2"/>
    </font>
    <font>
      <sz val="10"/>
      <color rgb="FF00000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color rgb="FF000000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33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8">
    <xf numFmtId="0" fontId="0" fillId="0" borderId="0"/>
    <xf numFmtId="0" fontId="2" fillId="0" borderId="0"/>
    <xf numFmtId="0" fontId="9" fillId="0" borderId="0"/>
    <xf numFmtId="0" fontId="11" fillId="0" borderId="0"/>
    <xf numFmtId="0" fontId="11" fillId="0" borderId="0"/>
    <xf numFmtId="0" fontId="2" fillId="0" borderId="0"/>
    <xf numFmtId="0" fontId="76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77" fillId="2" borderId="0" applyNumberFormat="0" applyBorder="0" applyAlignment="0" applyProtection="0"/>
    <xf numFmtId="0" fontId="41" fillId="6" borderId="0" applyNumberFormat="0" applyBorder="0" applyAlignment="0" applyProtection="0"/>
    <xf numFmtId="0" fontId="42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18" borderId="4" applyNumberFormat="0" applyAlignment="0" applyProtection="0"/>
    <xf numFmtId="0" fontId="21" fillId="18" borderId="4" applyNumberFormat="0" applyAlignment="0" applyProtection="0"/>
    <xf numFmtId="0" fontId="43" fillId="18" borderId="4" applyNumberFormat="0" applyAlignment="0" applyProtection="0"/>
    <xf numFmtId="0" fontId="44" fillId="18" borderId="4" applyNumberFormat="0" applyAlignment="0" applyProtection="0"/>
    <xf numFmtId="0" fontId="21" fillId="18" borderId="4" applyNumberFormat="0" applyAlignment="0" applyProtection="0"/>
    <xf numFmtId="0" fontId="15" fillId="0" borderId="0" applyNumberFormat="0" applyFont="0" applyFill="0" applyBorder="0" applyProtection="0">
      <alignment horizontal="centerContinuous" wrapText="1"/>
    </xf>
    <xf numFmtId="0" fontId="22" fillId="25" borderId="5" applyNumberFormat="0" applyAlignment="0" applyProtection="0"/>
    <xf numFmtId="0" fontId="22" fillId="25" borderId="5" applyNumberFormat="0" applyAlignment="0" applyProtection="0"/>
    <xf numFmtId="0" fontId="78" fillId="3" borderId="3" applyNumberFormat="0" applyAlignment="0" applyProtection="0"/>
    <xf numFmtId="0" fontId="45" fillId="25" borderId="5" applyNumberFormat="0" applyAlignment="0" applyProtection="0"/>
    <xf numFmtId="0" fontId="46" fillId="25" borderId="5" applyNumberFormat="0" applyAlignment="0" applyProtection="0"/>
    <xf numFmtId="0" fontId="22" fillId="25" borderId="5" applyNumberFormat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7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7" fillId="0" borderId="0" applyNumberFormat="0" applyFill="0" applyBorder="0" applyAlignment="0" applyProtection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" fontId="50" fillId="0" borderId="0" applyNumberFormat="0" applyFill="0" applyBorder="0" applyAlignment="0" applyProtection="0"/>
    <xf numFmtId="1" fontId="50" fillId="0" borderId="0" applyNumberFormat="0" applyFill="0" applyBorder="0" applyAlignment="0" applyProtection="0"/>
    <xf numFmtId="1" fontId="50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51" fillId="8" borderId="0" applyNumberFormat="0" applyBorder="0" applyAlignment="0" applyProtection="0"/>
    <xf numFmtId="0" fontId="52" fillId="8" borderId="0" applyNumberFormat="0" applyBorder="0" applyAlignment="0" applyProtection="0"/>
    <xf numFmtId="0" fontId="24" fillId="8" borderId="0" applyNumberFormat="0" applyBorder="0" applyAlignment="0" applyProtection="0"/>
    <xf numFmtId="0" fontId="13" fillId="0" borderId="0">
      <alignment horizontal="center" vertical="center" wrapText="1"/>
    </xf>
    <xf numFmtId="0" fontId="12" fillId="0" borderId="1">
      <alignment horizontal="center" vertical="center" wrapText="1"/>
    </xf>
    <xf numFmtId="0" fontId="12" fillId="0" borderId="1">
      <alignment horizontal="center" vertical="center" wrapText="1"/>
    </xf>
    <xf numFmtId="0" fontId="12" fillId="0" borderId="1">
      <alignment horizontal="center" vertical="center" wrapText="1"/>
    </xf>
    <xf numFmtId="0" fontId="13" fillId="0" borderId="0">
      <alignment horizontal="left" wrapText="1"/>
    </xf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53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54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55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5" fontId="56" fillId="26" borderId="9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" fontId="59" fillId="0" borderId="0" applyNumberFormat="0" applyFill="0" applyBorder="0" applyAlignment="0" applyProtection="0"/>
    <xf numFmtId="0" fontId="25" fillId="5" borderId="4" applyNumberFormat="0" applyAlignment="0" applyProtection="0"/>
    <xf numFmtId="0" fontId="25" fillId="5" borderId="4" applyNumberFormat="0" applyAlignment="0" applyProtection="0"/>
    <xf numFmtId="0" fontId="60" fillId="5" borderId="4" applyNumberFormat="0" applyAlignment="0" applyProtection="0"/>
    <xf numFmtId="0" fontId="61" fillId="5" borderId="4" applyNumberFormat="0" applyAlignment="0" applyProtection="0"/>
    <xf numFmtId="0" fontId="25" fillId="5" borderId="4" applyNumberFormat="0" applyAlignment="0" applyProtection="0"/>
    <xf numFmtId="0" fontId="12" fillId="0" borderId="0">
      <alignment horizontal="left" vertical="center"/>
    </xf>
    <xf numFmtId="0" fontId="12" fillId="0" borderId="0">
      <alignment horizontal="left" vertical="center"/>
    </xf>
    <xf numFmtId="0" fontId="12" fillId="0" borderId="0">
      <alignment horizontal="left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0" borderId="10" applyNumberFormat="0" applyFill="0" applyAlignment="0" applyProtection="0"/>
    <xf numFmtId="0" fontId="26" fillId="0" borderId="10" applyNumberFormat="0" applyFill="0" applyAlignment="0" applyProtection="0"/>
    <xf numFmtId="10" fontId="64" fillId="0" borderId="11" applyFill="0" applyAlignment="0" applyProtection="0">
      <protection locked="0"/>
    </xf>
    <xf numFmtId="10" fontId="64" fillId="0" borderId="11" applyFill="0" applyAlignment="0" applyProtection="0">
      <protection locked="0"/>
    </xf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65" fillId="13" borderId="0" applyNumberFormat="0" applyBorder="0" applyAlignment="0" applyProtection="0"/>
    <xf numFmtId="0" fontId="66" fillId="13" borderId="0" applyNumberFormat="0" applyBorder="0" applyAlignment="0" applyProtection="0"/>
    <xf numFmtId="0" fontId="27" fillId="1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17" fillId="0" borderId="0"/>
    <xf numFmtId="0" fontId="82" fillId="0" borderId="0"/>
    <xf numFmtId="0" fontId="17" fillId="0" borderId="0"/>
    <xf numFmtId="0" fontId="82" fillId="0" borderId="0"/>
    <xf numFmtId="0" fontId="17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9" fillId="0" borderId="0"/>
    <xf numFmtId="0" fontId="75" fillId="0" borderId="0" applyAlignment="0">
      <alignment vertical="top" wrapText="1"/>
      <protection locked="0"/>
    </xf>
    <xf numFmtId="0" fontId="79" fillId="0" borderId="0" applyNumberFormat="0" applyBorder="0" applyProtection="0"/>
    <xf numFmtId="0" fontId="2" fillId="0" borderId="0"/>
    <xf numFmtId="0" fontId="2" fillId="0" borderId="0"/>
    <xf numFmtId="0" fontId="38" fillId="0" borderId="0"/>
    <xf numFmtId="0" fontId="17" fillId="0" borderId="0"/>
    <xf numFmtId="0" fontId="9" fillId="0" borderId="0"/>
    <xf numFmtId="0" fontId="9" fillId="0" borderId="0"/>
    <xf numFmtId="37" fontId="17" fillId="0" borderId="0"/>
    <xf numFmtId="0" fontId="83" fillId="0" borderId="0" applyNumberFormat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82" fillId="0" borderId="0"/>
    <xf numFmtId="0" fontId="8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2" fillId="0" borderId="0"/>
    <xf numFmtId="0" fontId="2" fillId="0" borderId="0"/>
    <xf numFmtId="0" fontId="76" fillId="0" borderId="0" applyNumberFormat="0" applyBorder="0" applyProtection="0"/>
    <xf numFmtId="0" fontId="1" fillId="0" borderId="0"/>
    <xf numFmtId="0" fontId="82" fillId="0" borderId="0"/>
    <xf numFmtId="0" fontId="79" fillId="0" borderId="0" applyNumberFormat="0" applyFont="0" applyBorder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2" fillId="0" borderId="0"/>
    <xf numFmtId="0" fontId="82" fillId="0" borderId="0"/>
    <xf numFmtId="0" fontId="85" fillId="0" borderId="0"/>
    <xf numFmtId="0" fontId="2" fillId="0" borderId="0"/>
    <xf numFmtId="0" fontId="9" fillId="0" borderId="0"/>
    <xf numFmtId="0" fontId="9" fillId="0" borderId="0"/>
    <xf numFmtId="0" fontId="38" fillId="0" borderId="0"/>
    <xf numFmtId="0" fontId="2" fillId="0" borderId="0"/>
    <xf numFmtId="0" fontId="82" fillId="0" borderId="0"/>
    <xf numFmtId="0" fontId="9" fillId="0" borderId="0"/>
    <xf numFmtId="0" fontId="9" fillId="0" borderId="0"/>
    <xf numFmtId="0" fontId="85" fillId="0" borderId="0"/>
    <xf numFmtId="0" fontId="11" fillId="0" borderId="0"/>
    <xf numFmtId="0" fontId="9" fillId="0" borderId="0"/>
    <xf numFmtId="0" fontId="85" fillId="0" borderId="0"/>
    <xf numFmtId="0" fontId="9" fillId="0" borderId="0"/>
    <xf numFmtId="0" fontId="9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5" fillId="0" borderId="0"/>
    <xf numFmtId="0" fontId="2" fillId="0" borderId="0"/>
    <xf numFmtId="0" fontId="85" fillId="0" borderId="0"/>
    <xf numFmtId="0" fontId="82" fillId="0" borderId="0"/>
    <xf numFmtId="0" fontId="79" fillId="0" borderId="0"/>
    <xf numFmtId="0" fontId="82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2" fillId="0" borderId="0"/>
    <xf numFmtId="0" fontId="76" fillId="0" borderId="0" applyNumberFormat="0" applyBorder="0" applyProtection="0"/>
    <xf numFmtId="0" fontId="2" fillId="0" borderId="0"/>
    <xf numFmtId="0" fontId="76" fillId="0" borderId="0" applyNumberFormat="0" applyBorder="0" applyProtection="0"/>
    <xf numFmtId="0" fontId="2" fillId="0" borderId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34" fillId="7" borderId="12" applyNumberFormat="0" applyFont="0" applyAlignment="0" applyProtection="0"/>
    <xf numFmtId="0" fontId="17" fillId="7" borderId="12" applyNumberFormat="0" applyFont="0" applyAlignment="0" applyProtection="0"/>
    <xf numFmtId="0" fontId="2" fillId="7" borderId="12" applyNumberFormat="0" applyFont="0" applyAlignment="0" applyProtection="0"/>
    <xf numFmtId="3" fontId="12" fillId="0" borderId="0">
      <alignment horizontal="right"/>
    </xf>
    <xf numFmtId="3" fontId="12" fillId="0" borderId="0">
      <alignment horizontal="right"/>
    </xf>
    <xf numFmtId="3" fontId="12" fillId="0" borderId="0">
      <alignment horizontal="right"/>
    </xf>
    <xf numFmtId="0" fontId="28" fillId="18" borderId="13" applyNumberFormat="0" applyAlignment="0" applyProtection="0"/>
    <xf numFmtId="0" fontId="28" fillId="18" borderId="13" applyNumberFormat="0" applyAlignment="0" applyProtection="0"/>
    <xf numFmtId="0" fontId="68" fillId="18" borderId="13" applyNumberFormat="0" applyAlignment="0" applyProtection="0"/>
    <xf numFmtId="0" fontId="69" fillId="18" borderId="13" applyNumberFormat="0" applyAlignment="0" applyProtection="0"/>
    <xf numFmtId="0" fontId="28" fillId="18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1" fontId="70" fillId="0" borderId="14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2" applyBorder="0">
      <alignment horizontal="right"/>
    </xf>
    <xf numFmtId="0" fontId="12" fillId="0" borderId="2" applyBorder="0">
      <alignment horizontal="right"/>
    </xf>
    <xf numFmtId="0" fontId="12" fillId="0" borderId="2" applyBorder="0">
      <alignment horizontal="right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71" fillId="0" borderId="15" applyNumberFormat="0" applyFill="0" applyAlignment="0" applyProtection="0"/>
    <xf numFmtId="0" fontId="37" fillId="0" borderId="15" applyNumberFormat="0" applyFill="0" applyAlignment="0" applyProtection="0"/>
    <xf numFmtId="0" fontId="4" fillId="0" borderId="15" applyNumberFormat="0" applyFill="0" applyAlignment="0" applyProtection="0"/>
    <xf numFmtId="15" fontId="72" fillId="26" borderId="9">
      <alignment horizontal="left" vertical="center"/>
    </xf>
    <xf numFmtId="0" fontId="1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9" fillId="0" borderId="0" applyNumberFormat="0" applyFont="0" applyBorder="0" applyProtection="0"/>
    <xf numFmtId="0" fontId="7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9" fillId="0" borderId="0"/>
    <xf numFmtId="0" fontId="79" fillId="0" borderId="0"/>
    <xf numFmtId="0" fontId="79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3" fontId="3" fillId="0" borderId="0" xfId="1" applyNumberFormat="1" applyFont="1" applyFill="1" applyBorder="1" applyAlignment="1">
      <alignment horizontal="center" vertical="top"/>
    </xf>
    <xf numFmtId="4" fontId="3" fillId="0" borderId="0" xfId="1" applyNumberFormat="1" applyFont="1" applyFill="1" applyBorder="1" applyAlignment="1">
      <alignment vertical="top"/>
    </xf>
    <xf numFmtId="38" fontId="1" fillId="0" borderId="0" xfId="0" applyNumberFormat="1" applyFont="1" applyFill="1" applyAlignment="1">
      <alignment horizontal="center" vertical="top"/>
    </xf>
    <xf numFmtId="0" fontId="4" fillId="0" borderId="0" xfId="0" applyFont="1" applyAlignment="1">
      <alignment vertical="top"/>
    </xf>
    <xf numFmtId="38" fontId="4" fillId="0" borderId="2" xfId="0" applyNumberFormat="1" applyFont="1" applyFill="1" applyBorder="1" applyAlignment="1">
      <alignment horizontal="center" vertical="top"/>
    </xf>
    <xf numFmtId="4" fontId="5" fillId="0" borderId="0" xfId="1" applyNumberFormat="1" applyFont="1" applyFill="1" applyBorder="1" applyAlignment="1">
      <alignment vertical="top"/>
    </xf>
    <xf numFmtId="38" fontId="4" fillId="0" borderId="1" xfId="0" applyNumberFormat="1" applyFont="1" applyFill="1" applyBorder="1" applyAlignment="1">
      <alignment horizontal="center" vertical="top"/>
    </xf>
    <xf numFmtId="3" fontId="1" fillId="0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4" fontId="3" fillId="0" borderId="0" xfId="1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/>
    <xf numFmtId="0" fontId="2" fillId="0" borderId="0" xfId="2" applyFont="1" applyFill="1"/>
    <xf numFmtId="0" fontId="9" fillId="0" borderId="0" xfId="2" applyFill="1"/>
    <xf numFmtId="0" fontId="9" fillId="0" borderId="0" xfId="2" applyFont="1" applyFill="1"/>
    <xf numFmtId="0" fontId="2" fillId="0" borderId="0" xfId="2" applyFont="1" applyFill="1" applyBorder="1"/>
    <xf numFmtId="0" fontId="9" fillId="0" borderId="0" xfId="2" applyFill="1" applyBorder="1"/>
    <xf numFmtId="4" fontId="2" fillId="0" borderId="0" xfId="0" applyNumberFormat="1" applyFont="1" applyFill="1"/>
    <xf numFmtId="4" fontId="0" fillId="0" borderId="0" xfId="0" applyNumberFormat="1"/>
    <xf numFmtId="0" fontId="0" fillId="0" borderId="0" xfId="2" applyFont="1" applyFill="1"/>
    <xf numFmtId="4" fontId="3" fillId="0" borderId="0" xfId="1" applyNumberFormat="1" applyFont="1" applyFill="1" applyBorder="1" applyAlignment="1">
      <alignment vertical="top"/>
    </xf>
    <xf numFmtId="0" fontId="1" fillId="0" borderId="0" xfId="0" applyFont="1" applyAlignment="1">
      <alignment vertical="top"/>
    </xf>
    <xf numFmtId="4" fontId="2" fillId="0" borderId="0" xfId="2" applyNumberFormat="1" applyFont="1" applyFill="1" applyBorder="1" applyAlignment="1">
      <alignment horizontal="right"/>
    </xf>
    <xf numFmtId="4" fontId="0" fillId="0" borderId="0" xfId="2" applyNumberFormat="1" applyFont="1" applyFill="1"/>
    <xf numFmtId="0" fontId="0" fillId="0" borderId="0" xfId="0" applyAlignment="1">
      <alignment horizontal="left"/>
    </xf>
    <xf numFmtId="0" fontId="0" fillId="0" borderId="0" xfId="0" pivotButton="1"/>
    <xf numFmtId="168" fontId="0" fillId="0" borderId="0" xfId="0" applyNumberFormat="1"/>
    <xf numFmtId="168" fontId="0" fillId="0" borderId="0" xfId="0" applyNumberFormat="1" applyFill="1"/>
    <xf numFmtId="0" fontId="0" fillId="0" borderId="0" xfId="0" applyBorder="1"/>
    <xf numFmtId="38" fontId="4" fillId="0" borderId="0" xfId="0" applyNumberFormat="1" applyFont="1" applyFill="1" applyBorder="1" applyAlignment="1">
      <alignment horizontal="center" vertical="top"/>
    </xf>
  </cellXfs>
  <cellStyles count="518">
    <cellStyle name="%" xfId="4"/>
    <cellStyle name="% 2" xfId="5"/>
    <cellStyle name="% 2 2" xfId="6"/>
    <cellStyle name="% 3" xfId="7"/>
    <cellStyle name="% 4" xfId="8"/>
    <cellStyle name="% 5" xfId="9"/>
    <cellStyle name="% 6" xfId="10"/>
    <cellStyle name="% 6 2" xfId="11"/>
    <cellStyle name="%_1213 RollForward GAG Model v1_11 NORTH" xfId="12"/>
    <cellStyle name="%_1213 RollForward GAG Model v1_5 SOUTH" xfId="13"/>
    <cellStyle name="%_1213 RollForward GAG Model v1_6 SOUTH" xfId="14"/>
    <cellStyle name="%_Sheet1" xfId="15"/>
    <cellStyle name="%_T3a Sec" xfId="16"/>
    <cellStyle name="%_T3a Sec 2" xfId="17"/>
    <cellStyle name="]_x000d__x000a_Zoomed=1_x000d__x000a_Row=0_x000d__x000a_Column=0_x000d__x000a_Height=0_x000d__x000a_Width=0_x000d__x000a_FontName=FoxFont_x000d__x000a_FontStyle=0_x000d__x000a_FontSize=9_x000d__x000a_PrtFontName=FoxPrin" xfId="18"/>
    <cellStyle name="]_x000d__x000a_Zoomed=1_x000d__x000a_Row=0_x000d__x000a_Column=0_x000d__x000a_Height=0_x000d__x000a_Width=0_x000d__x000a_FontName=FoxFont_x000d__x000a_FontStyle=0_x000d__x000a_FontSize=9_x000d__x000a_PrtFontName=FoxPrin 2" xfId="19"/>
    <cellStyle name="]_x000d__x000a_Zoomed=1_x000d__x000a_Row=0_x000d__x000a_Column=0_x000d__x000a_Height=0_x000d__x000a_Width=0_x000d__x000a_FontName=FoxFont_x000d__x000a_FontStyle=0_x000d__x000a_FontSize=9_x000d__x000a_PrtFontName=FoxPrin 3" xfId="20"/>
    <cellStyle name="_38006 University Academy Keighley MFG Calculation" xfId="21"/>
    <cellStyle name="_Academies template payment sheet for YPLA New (2)" xfId="22"/>
    <cellStyle name="_Academies template payment sheet for YPLA New (2)_November openers payment schedule" xfId="23"/>
    <cellStyle name="_Academies template payment sheet for YPLA New (2)_November openers payment schedule 2" xfId="24"/>
    <cellStyle name="_Academies template payment sheet for YPLA New (2)_November openers payment schedule_MASTER LIST from August and September publications" xfId="25"/>
    <cellStyle name="_Academies template payment sheet for YPLA New (2)_November openers payment schedule_MASTER LIST SEL" xfId="26"/>
    <cellStyle name="_Academies template payment sheet for YPLA New (2)_November openers payment schedule_SEL Academies Contact List for CRM" xfId="27"/>
    <cellStyle name="_Academies template payment sheet for YPLA New (2)_Payment Schedule 2010 new LACSEG" xfId="28"/>
    <cellStyle name="_Academies template payment sheet for YPLA New (2)_Payment Schedule 2010 new LACSEG 2" xfId="29"/>
    <cellStyle name="_Academies template payment sheet for YPLA New (2)_Payment Schedule 2010 new LACSEG_MASTER LIST from August and September publications" xfId="30"/>
    <cellStyle name="_Academies template payment sheet for YPLA New (2)_Payment Schedule 2010 new LACSEG_MASTER LIST SEL" xfId="31"/>
    <cellStyle name="_Academies template payment sheet for YPLA New (2)_Payment Schedule 2010 new LACSEG_SEL Academies Contact List for CRM" xfId="32"/>
    <cellStyle name="_AY1213 Unit values" xfId="33"/>
    <cellStyle name="20% - Accent1 2" xfId="34"/>
    <cellStyle name="20% - Accent1 2 2" xfId="35"/>
    <cellStyle name="20% - Accent1 2 3" xfId="36"/>
    <cellStyle name="20% - Accent1 3" xfId="37"/>
    <cellStyle name="20% - Accent1 3 2" xfId="38"/>
    <cellStyle name="20% - Accent1 4" xfId="39"/>
    <cellStyle name="20% - Accent2 2" xfId="40"/>
    <cellStyle name="20% - Accent2 2 2" xfId="41"/>
    <cellStyle name="20% - Accent2 2 3" xfId="42"/>
    <cellStyle name="20% - Accent2 3" xfId="43"/>
    <cellStyle name="20% - Accent2 3 2" xfId="44"/>
    <cellStyle name="20% - Accent2 4" xfId="45"/>
    <cellStyle name="20% - Accent3 2" xfId="46"/>
    <cellStyle name="20% - Accent3 2 2" xfId="47"/>
    <cellStyle name="20% - Accent3 2 3" xfId="48"/>
    <cellStyle name="20% - Accent3 3" xfId="49"/>
    <cellStyle name="20% - Accent3 3 2" xfId="50"/>
    <cellStyle name="20% - Accent3 4" xfId="51"/>
    <cellStyle name="20% - Accent4 2" xfId="52"/>
    <cellStyle name="20% - Accent4 2 2" xfId="53"/>
    <cellStyle name="20% - Accent4 2 3" xfId="54"/>
    <cellStyle name="20% - Accent4 3" xfId="55"/>
    <cellStyle name="20% - Accent4 3 2" xfId="56"/>
    <cellStyle name="20% - Accent4 4" xfId="57"/>
    <cellStyle name="20% - Accent5 2" xfId="58"/>
    <cellStyle name="20% - Accent5 2 2" xfId="59"/>
    <cellStyle name="20% - Accent5 2 3" xfId="60"/>
    <cellStyle name="20% - Accent5 3" xfId="61"/>
    <cellStyle name="20% - Accent5 3 2" xfId="62"/>
    <cellStyle name="20% - Accent5 4" xfId="63"/>
    <cellStyle name="20% - Accent6 2" xfId="64"/>
    <cellStyle name="20% - Accent6 2 2" xfId="65"/>
    <cellStyle name="20% - Accent6 2 3" xfId="66"/>
    <cellStyle name="20% - Accent6 3" xfId="67"/>
    <cellStyle name="20% - Accent6 3 2" xfId="68"/>
    <cellStyle name="20% - Accent6 4" xfId="69"/>
    <cellStyle name="40% - Accent1 2" xfId="70"/>
    <cellStyle name="40% - Accent1 2 2" xfId="71"/>
    <cellStyle name="40% - Accent1 2 3" xfId="72"/>
    <cellStyle name="40% - Accent1 3" xfId="73"/>
    <cellStyle name="40% - Accent1 3 2" xfId="74"/>
    <cellStyle name="40% - Accent1 4" xfId="75"/>
    <cellStyle name="40% - Accent2 2" xfId="76"/>
    <cellStyle name="40% - Accent2 2 2" xfId="77"/>
    <cellStyle name="40% - Accent2 2 3" xfId="78"/>
    <cellStyle name="40% - Accent2 3" xfId="79"/>
    <cellStyle name="40% - Accent2 3 2" xfId="80"/>
    <cellStyle name="40% - Accent2 4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4" xfId="87"/>
    <cellStyle name="40% - Accent4 2" xfId="88"/>
    <cellStyle name="40% - Accent4 2 2" xfId="89"/>
    <cellStyle name="40% - Accent4 2 3" xfId="90"/>
    <cellStyle name="40% - Accent4 3" xfId="91"/>
    <cellStyle name="40% - Accent4 3 2" xfId="92"/>
    <cellStyle name="40% - Accent4 4" xfId="93"/>
    <cellStyle name="40% - Accent5 2" xfId="94"/>
    <cellStyle name="40% - Accent5 2 2" xfId="95"/>
    <cellStyle name="40% - Accent5 2 3" xfId="96"/>
    <cellStyle name="40% - Accent5 3" xfId="97"/>
    <cellStyle name="40% - Accent5 3 2" xfId="98"/>
    <cellStyle name="40% - Accent5 4" xfId="99"/>
    <cellStyle name="40% - Accent6 2" xfId="100"/>
    <cellStyle name="40% - Accent6 2 2" xfId="101"/>
    <cellStyle name="40% - Accent6 2 3" xfId="102"/>
    <cellStyle name="40% - Accent6 3" xfId="103"/>
    <cellStyle name="40% - Accent6 3 2" xfId="104"/>
    <cellStyle name="40% - Accent6 4" xfId="105"/>
    <cellStyle name="60% - Accent1 2" xfId="106"/>
    <cellStyle name="60% - Accent1 2 2" xfId="107"/>
    <cellStyle name="60% - Accent1 2 3" xfId="108"/>
    <cellStyle name="60% - Accent1 3" xfId="109"/>
    <cellStyle name="60% - Accent1 4" xfId="110"/>
    <cellStyle name="60% - Accent2 2" xfId="111"/>
    <cellStyle name="60% - Accent2 2 2" xfId="112"/>
    <cellStyle name="60% - Accent2 2 3" xfId="113"/>
    <cellStyle name="60% - Accent2 3" xfId="114"/>
    <cellStyle name="60% - Accent2 4" xfId="115"/>
    <cellStyle name="60% - Accent3 2" xfId="116"/>
    <cellStyle name="60% - Accent3 2 2" xfId="117"/>
    <cellStyle name="60% - Accent3 2 3" xfId="118"/>
    <cellStyle name="60% - Accent3 3" xfId="119"/>
    <cellStyle name="60% - Accent3 4" xfId="120"/>
    <cellStyle name="60% - Accent4 2" xfId="121"/>
    <cellStyle name="60% - Accent4 2 2" xfId="122"/>
    <cellStyle name="60% - Accent4 2 3" xfId="123"/>
    <cellStyle name="60% - Accent4 3" xfId="124"/>
    <cellStyle name="60% - Accent4 4" xfId="125"/>
    <cellStyle name="60% - Accent5 2" xfId="126"/>
    <cellStyle name="60% - Accent5 2 2" xfId="127"/>
    <cellStyle name="60% - Accent5 2 3" xfId="128"/>
    <cellStyle name="60% - Accent5 3" xfId="129"/>
    <cellStyle name="60% - Accent5 4" xfId="130"/>
    <cellStyle name="60% - Accent6 2" xfId="131"/>
    <cellStyle name="60% - Accent6 2 2" xfId="132"/>
    <cellStyle name="60% - Accent6 2 3" xfId="133"/>
    <cellStyle name="60% - Accent6 3" xfId="134"/>
    <cellStyle name="60% - Accent6 4" xfId="135"/>
    <cellStyle name="Accent1 2" xfId="136"/>
    <cellStyle name="Accent1 2 2" xfId="137"/>
    <cellStyle name="Accent1 2 3" xfId="138"/>
    <cellStyle name="Accent1 3" xfId="139"/>
    <cellStyle name="Accent1 4" xfId="140"/>
    <cellStyle name="Accent2 2" xfId="141"/>
    <cellStyle name="Accent2 2 2" xfId="142"/>
    <cellStyle name="Accent2 2 3" xfId="143"/>
    <cellStyle name="Accent2 3" xfId="144"/>
    <cellStyle name="Accent2 4" xfId="145"/>
    <cellStyle name="Accent3 2" xfId="146"/>
    <cellStyle name="Accent3 2 2" xfId="147"/>
    <cellStyle name="Accent3 2 3" xfId="148"/>
    <cellStyle name="Accent3 3" xfId="149"/>
    <cellStyle name="Accent3 4" xfId="150"/>
    <cellStyle name="Accent4 2" xfId="151"/>
    <cellStyle name="Accent4 2 2" xfId="152"/>
    <cellStyle name="Accent4 2 3" xfId="153"/>
    <cellStyle name="Accent4 3" xfId="154"/>
    <cellStyle name="Accent4 4" xfId="155"/>
    <cellStyle name="Accent5 2" xfId="156"/>
    <cellStyle name="Accent5 2 2" xfId="157"/>
    <cellStyle name="Accent5 2 3" xfId="158"/>
    <cellStyle name="Accent5 3" xfId="159"/>
    <cellStyle name="Accent5 4" xfId="160"/>
    <cellStyle name="Accent6 2" xfId="161"/>
    <cellStyle name="Accent6 2 2" xfId="162"/>
    <cellStyle name="Accent6 2 3" xfId="163"/>
    <cellStyle name="Accent6 3" xfId="164"/>
    <cellStyle name="Accent6 4" xfId="165"/>
    <cellStyle name="Bad 2" xfId="166"/>
    <cellStyle name="Bad 2 2" xfId="167"/>
    <cellStyle name="Bad 2 3" xfId="168"/>
    <cellStyle name="Bad 3" xfId="169"/>
    <cellStyle name="Bad 4" xfId="170"/>
    <cellStyle name="Bad 5" xfId="171"/>
    <cellStyle name="Calculation 2" xfId="172"/>
    <cellStyle name="Calculation 2 2" xfId="173"/>
    <cellStyle name="Calculation 2 3" xfId="174"/>
    <cellStyle name="Calculation 3" xfId="175"/>
    <cellStyle name="Calculation 4" xfId="176"/>
    <cellStyle name="centre across selection" xfId="177"/>
    <cellStyle name="Check Cell 2" xfId="178"/>
    <cellStyle name="Check Cell 2 2" xfId="179"/>
    <cellStyle name="Check Cell 2 3" xfId="180"/>
    <cellStyle name="Check Cell 3" xfId="181"/>
    <cellStyle name="Check Cell 4" xfId="182"/>
    <cellStyle name="Check Cell 5" xfId="183"/>
    <cellStyle name="Comma 10" xfId="185"/>
    <cellStyle name="Comma 11" xfId="184"/>
    <cellStyle name="Comma 2" xfId="186"/>
    <cellStyle name="Comma 2 2" xfId="187"/>
    <cellStyle name="Comma 2 2 2" xfId="188"/>
    <cellStyle name="Comma 2 3" xfId="189"/>
    <cellStyle name="Comma 2 4" xfId="190"/>
    <cellStyle name="Comma 3" xfId="191"/>
    <cellStyle name="Comma 3 2" xfId="192"/>
    <cellStyle name="Comma 3 2 2" xfId="193"/>
    <cellStyle name="Comma 3 2 3" xfId="194"/>
    <cellStyle name="Comma 3 2 4" xfId="195"/>
    <cellStyle name="Comma 3 3" xfId="196"/>
    <cellStyle name="Comma 3 3 2" xfId="197"/>
    <cellStyle name="Comma 3 4" xfId="198"/>
    <cellStyle name="Comma 3 5" xfId="199"/>
    <cellStyle name="Comma 3 6" xfId="200"/>
    <cellStyle name="Comma 3 7" xfId="201"/>
    <cellStyle name="Comma 3 8" xfId="202"/>
    <cellStyle name="Comma 3 9" xfId="203"/>
    <cellStyle name="Comma 4" xfId="204"/>
    <cellStyle name="Comma 4 2" xfId="205"/>
    <cellStyle name="Comma 4 3" xfId="206"/>
    <cellStyle name="Comma 4 4" xfId="207"/>
    <cellStyle name="Comma 4 5" xfId="208"/>
    <cellStyle name="Comma 5" xfId="209"/>
    <cellStyle name="Comma 5 2" xfId="210"/>
    <cellStyle name="Comma 5 3" xfId="211"/>
    <cellStyle name="Comma 5 4" xfId="212"/>
    <cellStyle name="Comma 5 5" xfId="213"/>
    <cellStyle name="Comma 6" xfId="214"/>
    <cellStyle name="Comma 7" xfId="215"/>
    <cellStyle name="Comma 7 2" xfId="216"/>
    <cellStyle name="Comma 8" xfId="217"/>
    <cellStyle name="Comma 9" xfId="218"/>
    <cellStyle name="Comma 9 2" xfId="219"/>
    <cellStyle name="Comma0" xfId="220"/>
    <cellStyle name="Comma0 2" xfId="221"/>
    <cellStyle name="Comma0 3" xfId="222"/>
    <cellStyle name="Currency 2" xfId="223"/>
    <cellStyle name="Currency 2 2" xfId="224"/>
    <cellStyle name="Currency 2 2 2" xfId="225"/>
    <cellStyle name="Currency 2 3" xfId="226"/>
    <cellStyle name="Currency 2 4" xfId="227"/>
    <cellStyle name="Currency 2 5" xfId="228"/>
    <cellStyle name="Currency 3" xfId="229"/>
    <cellStyle name="Currency 3 2" xfId="230"/>
    <cellStyle name="Currency 3 2 2" xfId="231"/>
    <cellStyle name="Currency 3 2 3" xfId="232"/>
    <cellStyle name="Currency 3 2 4" xfId="233"/>
    <cellStyle name="Currency 3 3" xfId="234"/>
    <cellStyle name="Currency 3 3 2" xfId="235"/>
    <cellStyle name="Currency 3 4" xfId="236"/>
    <cellStyle name="Currency 3 5" xfId="237"/>
    <cellStyle name="Currency 3 6" xfId="238"/>
    <cellStyle name="Currency 3 7" xfId="239"/>
    <cellStyle name="Currency 4" xfId="240"/>
    <cellStyle name="Currency 4 2" xfId="241"/>
    <cellStyle name="Currency 4 3" xfId="242"/>
    <cellStyle name="Currency 4 4" xfId="243"/>
    <cellStyle name="Currency 5" xfId="244"/>
    <cellStyle name="Currency 5 2" xfId="245"/>
    <cellStyle name="Currency 5 3" xfId="246"/>
    <cellStyle name="Currency 5 4" xfId="247"/>
    <cellStyle name="Currency 5 5" xfId="248"/>
    <cellStyle name="Currency 6" xfId="249"/>
    <cellStyle name="Currency 7" xfId="250"/>
    <cellStyle name="Currency 7 2" xfId="251"/>
    <cellStyle name="Estimated" xfId="252"/>
    <cellStyle name="Euro" xfId="253"/>
    <cellStyle name="Euro 2" xfId="254"/>
    <cellStyle name="Euro 3" xfId="255"/>
    <cellStyle name="Explanatory Text 2" xfId="256"/>
    <cellStyle name="Explanatory Text 2 2" xfId="257"/>
    <cellStyle name="Explanatory Text 2 3" xfId="258"/>
    <cellStyle name="Explanatory Text 3" xfId="259"/>
    <cellStyle name="Explanatory Text 4" xfId="260"/>
    <cellStyle name="external input" xfId="261"/>
    <cellStyle name="external input 2" xfId="262"/>
    <cellStyle name="external input 3" xfId="263"/>
    <cellStyle name="Fixed" xfId="264"/>
    <cellStyle name="Fixed 2" xfId="265"/>
    <cellStyle name="Fixed 3" xfId="266"/>
    <cellStyle name="Good 2" xfId="267"/>
    <cellStyle name="Good 2 2" xfId="268"/>
    <cellStyle name="Good 2 3" xfId="269"/>
    <cellStyle name="Good 3" xfId="270"/>
    <cellStyle name="Good 4" xfId="271"/>
    <cellStyle name="Header" xfId="272"/>
    <cellStyle name="HeaderGrant" xfId="273"/>
    <cellStyle name="HeaderGrant 2" xfId="274"/>
    <cellStyle name="HeaderGrant 3" xfId="275"/>
    <cellStyle name="HeaderLEA" xfId="276"/>
    <cellStyle name="Heading 1 2" xfId="277"/>
    <cellStyle name="Heading 1 2 2" xfId="278"/>
    <cellStyle name="Heading 1 2 3" xfId="279"/>
    <cellStyle name="Heading 1 3" xfId="280"/>
    <cellStyle name="Heading 2 2" xfId="281"/>
    <cellStyle name="Heading 2 2 2" xfId="282"/>
    <cellStyle name="Heading 2 2 3" xfId="283"/>
    <cellStyle name="Heading 2 3" xfId="284"/>
    <cellStyle name="Heading 3 2" xfId="285"/>
    <cellStyle name="Heading 3 2 2" xfId="286"/>
    <cellStyle name="Heading 3 2 3" xfId="287"/>
    <cellStyle name="Heading 3 3" xfId="288"/>
    <cellStyle name="Heading 4 2" xfId="289"/>
    <cellStyle name="Heading 4 2 2" xfId="290"/>
    <cellStyle name="Heading 4 2 3" xfId="291"/>
    <cellStyle name="Heading 4 3" xfId="292"/>
    <cellStyle name="HMI Diary Bold" xfId="293"/>
    <cellStyle name="Hyperlink 2" xfId="294"/>
    <cellStyle name="Hyperlink 2 2" xfId="295"/>
    <cellStyle name="Hyperlink 3" xfId="296"/>
    <cellStyle name="Hyperlink 4" xfId="297"/>
    <cellStyle name="Hyperlink 5" xfId="298"/>
    <cellStyle name="Imported" xfId="299"/>
    <cellStyle name="Input 2" xfId="300"/>
    <cellStyle name="Input 2 2" xfId="301"/>
    <cellStyle name="Input 2 3" xfId="302"/>
    <cellStyle name="Input 3" xfId="303"/>
    <cellStyle name="Input 4" xfId="304"/>
    <cellStyle name="LEAName" xfId="305"/>
    <cellStyle name="LEAName 2" xfId="306"/>
    <cellStyle name="LEAName 3" xfId="307"/>
    <cellStyle name="LEANumber" xfId="308"/>
    <cellStyle name="LEANumber 2" xfId="309"/>
    <cellStyle name="LEANumber 3" xfId="310"/>
    <cellStyle name="Linked Cell 2" xfId="311"/>
    <cellStyle name="Linked Cell 2 2" xfId="312"/>
    <cellStyle name="Linked Cell 2 3" xfId="313"/>
    <cellStyle name="Linked Cell 3" xfId="314"/>
    <cellStyle name="Linked Cell 4" xfId="315"/>
    <cellStyle name="log projection" xfId="316"/>
    <cellStyle name="log projection 2" xfId="317"/>
    <cellStyle name="Neutral 2" xfId="318"/>
    <cellStyle name="Neutral 2 2" xfId="319"/>
    <cellStyle name="Neutral 2 3" xfId="320"/>
    <cellStyle name="Neutral 3" xfId="321"/>
    <cellStyle name="Neutral 4" xfId="322"/>
    <cellStyle name="Normal" xfId="0" builtinId="0"/>
    <cellStyle name="Normal - Style1" xfId="323"/>
    <cellStyle name="Normal - Style2" xfId="324"/>
    <cellStyle name="Normal - Style3" xfId="325"/>
    <cellStyle name="Normal - Style4" xfId="326"/>
    <cellStyle name="Normal - Style5" xfId="327"/>
    <cellStyle name="Normal 10" xfId="328"/>
    <cellStyle name="Normal 11" xfId="329"/>
    <cellStyle name="Normal 11 2" xfId="330"/>
    <cellStyle name="Normal 12" xfId="331"/>
    <cellStyle name="Normal 13" xfId="332"/>
    <cellStyle name="Normal 14" xfId="333"/>
    <cellStyle name="Normal 15" xfId="334"/>
    <cellStyle name="Normal 16" xfId="335"/>
    <cellStyle name="Normal 17" xfId="336"/>
    <cellStyle name="Normal 18" xfId="337"/>
    <cellStyle name="Normal 19" xfId="338"/>
    <cellStyle name="Normal 2" xfId="339"/>
    <cellStyle name="Normal 2 2" xfId="340"/>
    <cellStyle name="Normal 2 2 2" xfId="341"/>
    <cellStyle name="Normal 2 2 2 2" xfId="342"/>
    <cellStyle name="Normal 2 2 2 3" xfId="343"/>
    <cellStyle name="Normal 2 2 3" xfId="344"/>
    <cellStyle name="Normal 2 2 4" xfId="345"/>
    <cellStyle name="Normal 2 2 5" xfId="346"/>
    <cellStyle name="Normal 2 3" xfId="347"/>
    <cellStyle name="Normal 2 3 2" xfId="348"/>
    <cellStyle name="Normal 2 3 3" xfId="349"/>
    <cellStyle name="Normal 2 3 4" xfId="350"/>
    <cellStyle name="Normal 2 4" xfId="351"/>
    <cellStyle name="Normal 2 4 2" xfId="352"/>
    <cellStyle name="Normal 2 4 3" xfId="353"/>
    <cellStyle name="Normal 2 4 4" xfId="354"/>
    <cellStyle name="Normal 2 5" xfId="355"/>
    <cellStyle name="Normal 2 5 2" xfId="356"/>
    <cellStyle name="Normal 2 6" xfId="357"/>
    <cellStyle name="Normal 2 7" xfId="358"/>
    <cellStyle name="Normal 2 8" xfId="509"/>
    <cellStyle name="Normal 2 9" xfId="359"/>
    <cellStyle name="Normal 2_Acads List" xfId="360"/>
    <cellStyle name="Normal 20" xfId="361"/>
    <cellStyle name="Normal 21" xfId="362"/>
    <cellStyle name="Normal 22" xfId="363"/>
    <cellStyle name="Normal 23" xfId="364"/>
    <cellStyle name="Normal 24" xfId="365"/>
    <cellStyle name="Normal 25" xfId="366"/>
    <cellStyle name="Normal 26" xfId="367"/>
    <cellStyle name="Normal 27" xfId="368"/>
    <cellStyle name="Normal 27 2" xfId="369"/>
    <cellStyle name="Normal 28" xfId="370"/>
    <cellStyle name="Normal 29" xfId="371"/>
    <cellStyle name="Normal 3" xfId="372"/>
    <cellStyle name="Normal 3 2" xfId="1"/>
    <cellStyle name="Normal 3 2 2" xfId="374"/>
    <cellStyle name="Normal 3 2 3" xfId="375"/>
    <cellStyle name="Normal 3 2 4" xfId="376"/>
    <cellStyle name="Normal 3 2 5" xfId="377"/>
    <cellStyle name="Normal 3 2 6" xfId="378"/>
    <cellStyle name="Normal 3 2 7" xfId="373"/>
    <cellStyle name="Normal 3 3" xfId="379"/>
    <cellStyle name="Normal 3 3 2" xfId="380"/>
    <cellStyle name="Normal 3 3 2 2" xfId="381"/>
    <cellStyle name="Normal 3 3 3" xfId="382"/>
    <cellStyle name="Normal 3 3 4" xfId="383"/>
    <cellStyle name="Normal 3 4" xfId="384"/>
    <cellStyle name="Normal 3 4 2" xfId="385"/>
    <cellStyle name="Normal 3 4 3" xfId="386"/>
    <cellStyle name="Normal 3 5" xfId="387"/>
    <cellStyle name="Normal 30" xfId="388"/>
    <cellStyle name="Normal 31" xfId="389"/>
    <cellStyle name="Normal 32" xfId="390"/>
    <cellStyle name="Normal 33" xfId="391"/>
    <cellStyle name="Normal 34" xfId="392"/>
    <cellStyle name="Normal 35" xfId="393"/>
    <cellStyle name="Normal 36" xfId="394"/>
    <cellStyle name="Normal 37" xfId="395"/>
    <cellStyle name="Normal 38" xfId="396"/>
    <cellStyle name="Normal 39" xfId="397"/>
    <cellStyle name="Normal 4" xfId="398"/>
    <cellStyle name="Normal 4 2" xfId="399"/>
    <cellStyle name="Normal 4 2 2" xfId="400"/>
    <cellStyle name="Normal 4 2 3" xfId="401"/>
    <cellStyle name="Normal 4 3" xfId="402"/>
    <cellStyle name="Normal 4 4" xfId="403"/>
    <cellStyle name="Normal 4 5" xfId="404"/>
    <cellStyle name="Normal 4 6" xfId="405"/>
    <cellStyle name="Normal 40" xfId="406"/>
    <cellStyle name="Normal 41" xfId="2"/>
    <cellStyle name="Normal 42" xfId="408"/>
    <cellStyle name="Normal 43" xfId="409"/>
    <cellStyle name="Normal 44" xfId="410"/>
    <cellStyle name="Normal 45" xfId="411"/>
    <cellStyle name="Normal 46" xfId="412"/>
    <cellStyle name="Normal 47" xfId="413"/>
    <cellStyle name="Normal 48" xfId="414"/>
    <cellStyle name="Normal 49" xfId="415"/>
    <cellStyle name="Normal 5" xfId="416"/>
    <cellStyle name="Normal 5 2" xfId="417"/>
    <cellStyle name="Normal 5 3" xfId="418"/>
    <cellStyle name="Normal 5 4" xfId="419"/>
    <cellStyle name="Normal 5 5" xfId="420"/>
    <cellStyle name="Normal 50" xfId="421"/>
    <cellStyle name="Normal 51" xfId="3"/>
    <cellStyle name="Normal 52" xfId="407"/>
    <cellStyle name="Normal 53" xfId="511"/>
    <cellStyle name="Normal 54" xfId="512"/>
    <cellStyle name="Normal 55" xfId="513"/>
    <cellStyle name="Normal 56" xfId="514"/>
    <cellStyle name="Normal 57" xfId="510"/>
    <cellStyle name="Normal 58" xfId="515"/>
    <cellStyle name="Normal 59" xfId="516"/>
    <cellStyle name="Normal 6" xfId="422"/>
    <cellStyle name="Normal 6 2" xfId="423"/>
    <cellStyle name="Normal 60" xfId="517"/>
    <cellStyle name="Normal 7" xfId="424"/>
    <cellStyle name="Normal 8" xfId="425"/>
    <cellStyle name="Normal 8 2" xfId="426"/>
    <cellStyle name="Normal 8 2 2" xfId="427"/>
    <cellStyle name="Normal 8 3" xfId="428"/>
    <cellStyle name="Normal 8 3 2" xfId="429"/>
    <cellStyle name="Normal 9" xfId="430"/>
    <cellStyle name="Note 2" xfId="431"/>
    <cellStyle name="Note 2 2" xfId="432"/>
    <cellStyle name="Note 2 3" xfId="433"/>
    <cellStyle name="Note 2 4" xfId="434"/>
    <cellStyle name="Note 3" xfId="435"/>
    <cellStyle name="Note 4" xfId="436"/>
    <cellStyle name="Number" xfId="437"/>
    <cellStyle name="Number 2" xfId="438"/>
    <cellStyle name="Number 3" xfId="439"/>
    <cellStyle name="Output 2" xfId="440"/>
    <cellStyle name="Output 2 2" xfId="441"/>
    <cellStyle name="Output 2 3" xfId="442"/>
    <cellStyle name="Output 3" xfId="443"/>
    <cellStyle name="Output 4" xfId="444"/>
    <cellStyle name="Percent 2" xfId="445"/>
    <cellStyle name="Percent 2 2" xfId="446"/>
    <cellStyle name="Percent 2 2 2" xfId="447"/>
    <cellStyle name="Percent 2 2 2 2" xfId="448"/>
    <cellStyle name="Percent 2 2 2 3" xfId="449"/>
    <cellStyle name="Percent 2 2 3" xfId="450"/>
    <cellStyle name="Percent 2 2 4" xfId="451"/>
    <cellStyle name="Percent 2 2 5" xfId="452"/>
    <cellStyle name="Percent 2 2 6" xfId="453"/>
    <cellStyle name="Percent 2 3" xfId="454"/>
    <cellStyle name="Percent 2 3 2" xfId="455"/>
    <cellStyle name="Percent 2 4" xfId="456"/>
    <cellStyle name="Percent 2 5" xfId="457"/>
    <cellStyle name="Percent 2 6" xfId="458"/>
    <cellStyle name="Percent 2 7" xfId="459"/>
    <cellStyle name="Percent 3" xfId="460"/>
    <cellStyle name="Percent 3 2" xfId="461"/>
    <cellStyle name="Percent 3 3" xfId="462"/>
    <cellStyle name="Percent 3 4" xfId="463"/>
    <cellStyle name="Percent 3 5" xfId="464"/>
    <cellStyle name="Percent 3 6" xfId="465"/>
    <cellStyle name="Percent 4" xfId="466"/>
    <cellStyle name="Percent 4 2" xfId="467"/>
    <cellStyle name="Percent 4 3" xfId="468"/>
    <cellStyle name="Percent 4 4" xfId="469"/>
    <cellStyle name="Percent 4 5" xfId="470"/>
    <cellStyle name="Percent 5" xfId="471"/>
    <cellStyle name="Percent 5 2" xfId="472"/>
    <cellStyle name="Percent 5 3" xfId="473"/>
    <cellStyle name="Percent 5 4" xfId="474"/>
    <cellStyle name="Percent 6" xfId="475"/>
    <cellStyle name="Percent 6 2" xfId="476"/>
    <cellStyle name="Percent 7" xfId="477"/>
    <cellStyle name="provisional PN158/97" xfId="478"/>
    <cellStyle name="Style 1" xfId="479"/>
    <cellStyle name="Style 1 2" xfId="480"/>
    <cellStyle name="Style 1 3" xfId="481"/>
    <cellStyle name="sub" xfId="482"/>
    <cellStyle name="sub 2" xfId="483"/>
    <cellStyle name="sub 3" xfId="484"/>
    <cellStyle name="table imported" xfId="485"/>
    <cellStyle name="table imported 2" xfId="486"/>
    <cellStyle name="table imported 3" xfId="487"/>
    <cellStyle name="table sum" xfId="488"/>
    <cellStyle name="table sum 2" xfId="489"/>
    <cellStyle name="table sum 3" xfId="490"/>
    <cellStyle name="table values" xfId="491"/>
    <cellStyle name="table values 2" xfId="492"/>
    <cellStyle name="table values 3" xfId="493"/>
    <cellStyle name="Title 2" xfId="494"/>
    <cellStyle name="Title 3" xfId="495"/>
    <cellStyle name="Total 2" xfId="496"/>
    <cellStyle name="Total 2 2" xfId="497"/>
    <cellStyle name="Total 2 3" xfId="498"/>
    <cellStyle name="Total 3" xfId="499"/>
    <cellStyle name="Total 4" xfId="500"/>
    <cellStyle name="Tracking" xfId="501"/>
    <cellStyle name="u5shares" xfId="502"/>
    <cellStyle name="Variable assumptions" xfId="503"/>
    <cellStyle name="Warning Text 2" xfId="504"/>
    <cellStyle name="Warning Text 2 2" xfId="505"/>
    <cellStyle name="Warning Text 2 3" xfId="506"/>
    <cellStyle name="Warning Text 3" xfId="507"/>
    <cellStyle name="Warning Text 4" xfId="508"/>
  </cellStyles>
  <dxfs count="3">
    <dxf>
      <fill>
        <patternFill patternType="none">
          <bgColor auto="1"/>
        </patternFill>
      </fill>
    </dxf>
    <dxf>
      <numFmt numFmtId="168" formatCode="#,##0.00_ ;[Red]\-#,##0.00\ "/>
    </dxf>
    <dxf>
      <numFmt numFmtId="168" formatCode="#,##0.00_ ;[Red]\-#,##0.0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lenby, Alex" refreshedDate="43164.535532291666" createdVersion="4" refreshedVersion="4" minRefreshableVersion="3" recordCount="31">
  <cacheSource type="worksheet">
    <worksheetSource ref="B1:E32" sheet="workings"/>
  </cacheSource>
  <cacheFields count="4">
    <cacheField name="desc" numFmtId="0">
      <sharedItems count="12">
        <s v="Agency placement"/>
        <s v="Designated Specialist Provision ASD"/>
        <s v="EY SEN Inclusion Fund"/>
        <s v="Hearing &amp; Vision Service / other outreach services"/>
        <s v="Home Tuition"/>
        <s v="Post 16"/>
        <s v="SEN Services"/>
        <s v="Primary Resource Base "/>
        <s v="SEN Equipment"/>
        <s v="PRU  &amp; AP Provision"/>
        <s v="Special Schools Top UPS"/>
        <s v="statement funding mainstream"/>
      </sharedItems>
    </cacheField>
    <cacheField name="original " numFmtId="4">
      <sharedItems containsSemiMixedTypes="0" containsString="0" containsNumber="1" containsInteger="1" minValue="0" maxValue="2866540"/>
    </cacheField>
    <cacheField name="in year adjustments" numFmtId="4">
      <sharedItems containsSemiMixedTypes="0" containsString="0" containsNumber="1" containsInteger="1" minValue="-41760" maxValue="27861"/>
    </cacheField>
    <cacheField name="current" numFmtId="4">
      <sharedItems containsSemiMixedTypes="0" containsString="0" containsNumber="1" containsInteger="1" minValue="0" maxValue="28944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n v="2765066"/>
    <n v="0"/>
    <n v="2765066"/>
  </r>
  <r>
    <x v="1"/>
    <n v="153900"/>
    <n v="0"/>
    <n v="153900"/>
  </r>
  <r>
    <x v="2"/>
    <n v="60000"/>
    <n v="0"/>
    <n v="60000"/>
  </r>
  <r>
    <x v="3"/>
    <n v="205000"/>
    <n v="0"/>
    <n v="205000"/>
  </r>
  <r>
    <x v="3"/>
    <n v="571303"/>
    <n v="0"/>
    <n v="571303"/>
  </r>
  <r>
    <x v="4"/>
    <n v="42000"/>
    <n v="0"/>
    <n v="42000"/>
  </r>
  <r>
    <x v="5"/>
    <n v="165000"/>
    <n v="0"/>
    <n v="165000"/>
  </r>
  <r>
    <x v="5"/>
    <n v="606694"/>
    <n v="0"/>
    <n v="606694"/>
  </r>
  <r>
    <x v="6"/>
    <n v="20000"/>
    <n v="-20000"/>
    <n v="0"/>
  </r>
  <r>
    <x v="5"/>
    <n v="0"/>
    <n v="20000"/>
    <n v="20000"/>
  </r>
  <r>
    <x v="7"/>
    <n v="263334"/>
    <n v="0"/>
    <n v="263334"/>
  </r>
  <r>
    <x v="7"/>
    <n v="193334"/>
    <n v="0"/>
    <n v="193334"/>
  </r>
  <r>
    <x v="8"/>
    <n v="5000"/>
    <n v="0"/>
    <n v="5000"/>
  </r>
  <r>
    <x v="6"/>
    <n v="121288"/>
    <n v="-780"/>
    <n v="120508"/>
  </r>
  <r>
    <x v="6"/>
    <n v="71000"/>
    <n v="0"/>
    <n v="71000"/>
  </r>
  <r>
    <x v="6"/>
    <n v="89600"/>
    <n v="0"/>
    <n v="89600"/>
  </r>
  <r>
    <x v="6"/>
    <n v="846473"/>
    <n v="0"/>
    <n v="846473"/>
  </r>
  <r>
    <x v="6"/>
    <n v="50347"/>
    <n v="0"/>
    <n v="50347"/>
  </r>
  <r>
    <x v="6"/>
    <n v="34000"/>
    <n v="0"/>
    <n v="34000"/>
  </r>
  <r>
    <x v="6"/>
    <n v="45453"/>
    <n v="0"/>
    <n v="45453"/>
  </r>
  <r>
    <x v="6"/>
    <n v="49200"/>
    <n v="0"/>
    <n v="49200"/>
  </r>
  <r>
    <x v="6"/>
    <n v="24400"/>
    <n v="0"/>
    <n v="24400"/>
  </r>
  <r>
    <x v="6"/>
    <n v="50000"/>
    <n v="0"/>
    <n v="50000"/>
  </r>
  <r>
    <x v="9"/>
    <n v="41760"/>
    <n v="-41760"/>
    <n v="0"/>
  </r>
  <r>
    <x v="9"/>
    <n v="1388688"/>
    <n v="8339"/>
    <n v="1397027"/>
  </r>
  <r>
    <x v="9"/>
    <n v="40715"/>
    <n v="0"/>
    <n v="40715"/>
  </r>
  <r>
    <x v="9"/>
    <n v="109400"/>
    <n v="0"/>
    <n v="109400"/>
  </r>
  <r>
    <x v="9"/>
    <n v="25000"/>
    <n v="0"/>
    <n v="25000"/>
  </r>
  <r>
    <x v="9"/>
    <n v="25000"/>
    <n v="0"/>
    <n v="25000"/>
  </r>
  <r>
    <x v="10"/>
    <n v="2866540"/>
    <n v="27861"/>
    <n v="2894401"/>
  </r>
  <r>
    <x v="11"/>
    <n v="655000"/>
    <n v="0"/>
    <n v="65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1:C54" firstHeaderRow="0" firstDataRow="1" firstDataCol="1"/>
  <pivotFields count="4">
    <pivotField axis="axisRow" showAll="0">
      <items count="13">
        <item x="0"/>
        <item x="1"/>
        <item x="2"/>
        <item x="3"/>
        <item x="4"/>
        <item x="5"/>
        <item x="7"/>
        <item x="9"/>
        <item x="8"/>
        <item x="6"/>
        <item x="10"/>
        <item x="11"/>
        <item t="default"/>
      </items>
    </pivotField>
    <pivotField dataField="1" numFmtId="4" showAll="0"/>
    <pivotField numFmtId="4" showAll="0"/>
    <pivotField dataField="1" numFmtId="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original " fld="1" baseField="0" baseItem="0"/>
    <dataField name="Sum of current" fld="3" baseField="0" baseItem="0"/>
  </dataFields>
  <formats count="3">
    <format dxfId="2">
      <pivotArea collapsedLevelsAreSubtotals="1" fieldPosition="0">
        <references count="1">
          <reference field="0" count="0"/>
        </references>
      </pivotArea>
    </format>
    <format dxfId="1">
      <pivotArea outline="0" collapsedLevelsAreSubtotals="1" fieldPosition="0"/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B2" workbookViewId="0">
      <pane ySplit="5" topLeftCell="A24" activePane="bottomLeft" state="frozen"/>
      <selection activeCell="A2" sqref="A2"/>
      <selection pane="bottomLeft" activeCell="H25" sqref="H25"/>
    </sheetView>
  </sheetViews>
  <sheetFormatPr defaultRowHeight="15"/>
  <cols>
    <col min="1" max="1" width="9.140625" style="1"/>
    <col min="2" max="2" width="43" style="4" customWidth="1"/>
    <col min="3" max="3" width="22.140625" style="4" customWidth="1"/>
    <col min="4" max="4" width="18.85546875" style="27" customWidth="1"/>
    <col min="5" max="5" width="12.5703125" style="4" customWidth="1"/>
    <col min="6" max="6" width="18.7109375" style="1" customWidth="1"/>
    <col min="7" max="7" width="10.7109375" style="4" customWidth="1"/>
    <col min="8" max="8" width="18.42578125" style="2" customWidth="1"/>
    <col min="9" max="16384" width="9.140625" style="1"/>
  </cols>
  <sheetData>
    <row r="1" spans="1:8">
      <c r="H1" s="20" t="s">
        <v>19</v>
      </c>
    </row>
    <row r="2" spans="1:8" ht="21">
      <c r="B2" s="19" t="s">
        <v>28</v>
      </c>
      <c r="C2" s="19"/>
      <c r="D2" s="28"/>
      <c r="E2" s="19"/>
      <c r="F2" s="20"/>
      <c r="G2" s="19"/>
      <c r="H2" s="21" t="s">
        <v>24</v>
      </c>
    </row>
    <row r="3" spans="1:8">
      <c r="B3" s="19" t="s">
        <v>18</v>
      </c>
      <c r="C3" s="19"/>
      <c r="D3" s="28"/>
      <c r="E3" s="19"/>
      <c r="F3" s="20"/>
      <c r="G3" s="19"/>
    </row>
    <row r="6" spans="1:8" ht="30">
      <c r="A6" s="22"/>
      <c r="B6" s="17"/>
      <c r="C6" s="17"/>
      <c r="D6" s="16" t="s">
        <v>26</v>
      </c>
      <c r="E6" s="17"/>
      <c r="F6" s="16" t="s">
        <v>25</v>
      </c>
      <c r="G6" s="17"/>
      <c r="H6" s="15" t="s">
        <v>17</v>
      </c>
    </row>
    <row r="7" spans="1:8" ht="15" customHeight="1">
      <c r="B7" s="17"/>
      <c r="C7" s="17"/>
      <c r="D7" s="29" t="s">
        <v>16</v>
      </c>
      <c r="E7" s="17"/>
      <c r="F7" s="23" t="s">
        <v>16</v>
      </c>
      <c r="G7" s="17"/>
      <c r="H7" s="15"/>
    </row>
    <row r="8" spans="1:8" ht="15" customHeight="1">
      <c r="B8" s="17"/>
      <c r="C8" s="17"/>
      <c r="D8" s="30"/>
      <c r="E8" s="17"/>
      <c r="F8" s="22"/>
      <c r="G8" s="17"/>
      <c r="H8" s="15"/>
    </row>
    <row r="9" spans="1:8" ht="15" customHeight="1">
      <c r="B9" s="18" t="s">
        <v>15</v>
      </c>
      <c r="C9" s="18"/>
      <c r="D9" s="31"/>
      <c r="E9" s="18"/>
      <c r="F9" s="23"/>
      <c r="G9" s="18"/>
      <c r="H9" s="15"/>
    </row>
    <row r="10" spans="1:8" ht="15" customHeight="1">
      <c r="B10" s="17"/>
      <c r="C10" s="17"/>
      <c r="D10" s="30"/>
      <c r="E10" s="17"/>
      <c r="F10" s="22"/>
      <c r="G10" s="17"/>
      <c r="H10" s="15"/>
    </row>
    <row r="11" spans="1:8">
      <c r="B11" s="4" t="s">
        <v>14</v>
      </c>
      <c r="D11" s="12">
        <f>17682190</f>
        <v>17682190</v>
      </c>
      <c r="F11" s="3">
        <v>17110495</v>
      </c>
      <c r="H11" s="15"/>
    </row>
    <row r="12" spans="1:8" ht="45">
      <c r="B12" s="4" t="s">
        <v>22</v>
      </c>
      <c r="D12" s="12">
        <v>-5558000</v>
      </c>
      <c r="F12" s="12">
        <v>-5532340</v>
      </c>
      <c r="H12" s="2" t="s">
        <v>29</v>
      </c>
    </row>
    <row r="13" spans="1:8">
      <c r="F13" s="3"/>
      <c r="H13" s="15"/>
    </row>
    <row r="14" spans="1:8">
      <c r="D14" s="25">
        <f>SUM(D11:D12)</f>
        <v>12124190</v>
      </c>
      <c r="F14" s="25">
        <f>SUM(F11:F12)</f>
        <v>11578155</v>
      </c>
      <c r="H14" s="15"/>
    </row>
    <row r="15" spans="1:8">
      <c r="H15" s="15"/>
    </row>
    <row r="17" spans="2:8" ht="135">
      <c r="B17" s="4" t="s">
        <v>13</v>
      </c>
      <c r="D17" s="14">
        <v>2938915</v>
      </c>
      <c r="F17" s="12">
        <v>2894401</v>
      </c>
      <c r="H17" s="26" t="s">
        <v>30</v>
      </c>
    </row>
    <row r="18" spans="2:8" ht="49.5" customHeight="1">
      <c r="B18" s="6" t="s">
        <v>12</v>
      </c>
      <c r="C18" s="6"/>
      <c r="D18" s="14">
        <v>3365066</v>
      </c>
      <c r="E18" s="6"/>
      <c r="F18" s="14">
        <v>2765066</v>
      </c>
      <c r="G18" s="6"/>
      <c r="H18" s="26" t="s">
        <v>31</v>
      </c>
    </row>
    <row r="19" spans="2:8" hidden="1">
      <c r="B19" s="6" t="s">
        <v>11</v>
      </c>
      <c r="C19" s="6"/>
      <c r="D19" s="14"/>
      <c r="E19" s="6"/>
      <c r="F19" s="5"/>
      <c r="G19" s="6"/>
      <c r="H19" s="13"/>
    </row>
    <row r="20" spans="2:8" hidden="1">
      <c r="B20" s="6" t="s">
        <v>10</v>
      </c>
      <c r="C20" s="6"/>
      <c r="D20" s="14"/>
      <c r="E20" s="6"/>
      <c r="F20" s="5"/>
      <c r="G20" s="6"/>
      <c r="H20" s="13"/>
    </row>
    <row r="21" spans="2:8" ht="45">
      <c r="B21" s="6" t="s">
        <v>9</v>
      </c>
      <c r="C21" s="6"/>
      <c r="D21" s="14">
        <v>750000</v>
      </c>
      <c r="E21" s="6"/>
      <c r="F21" s="5">
        <v>655000</v>
      </c>
      <c r="G21" s="6"/>
      <c r="H21" s="26" t="s">
        <v>34</v>
      </c>
    </row>
    <row r="22" spans="2:8">
      <c r="B22" s="6" t="s">
        <v>8</v>
      </c>
      <c r="C22" s="6"/>
      <c r="D22" s="14">
        <v>786303</v>
      </c>
      <c r="E22" s="6"/>
      <c r="F22" s="5">
        <v>776303</v>
      </c>
      <c r="G22" s="6"/>
      <c r="H22" s="13"/>
    </row>
    <row r="23" spans="2:8">
      <c r="B23" s="6" t="s">
        <v>7</v>
      </c>
      <c r="C23" s="6"/>
      <c r="D23" s="14">
        <v>5000</v>
      </c>
      <c r="E23" s="6"/>
      <c r="F23" s="5">
        <v>5000</v>
      </c>
      <c r="G23" s="6"/>
      <c r="H23" s="13"/>
    </row>
    <row r="24" spans="2:8" ht="30">
      <c r="B24" s="6" t="s">
        <v>20</v>
      </c>
      <c r="C24" s="6"/>
      <c r="D24" s="14">
        <v>1660563</v>
      </c>
      <c r="E24" s="6"/>
      <c r="F24" s="5">
        <v>1597142</v>
      </c>
      <c r="G24" s="6"/>
      <c r="H24" s="26" t="s">
        <v>69</v>
      </c>
    </row>
    <row r="25" spans="2:8" ht="90">
      <c r="B25" s="6" t="s">
        <v>6</v>
      </c>
      <c r="C25" s="6"/>
      <c r="D25" s="14">
        <v>1131547</v>
      </c>
      <c r="E25" s="6"/>
      <c r="F25" s="5">
        <v>1380981</v>
      </c>
      <c r="G25" s="6"/>
      <c r="H25" s="26" t="s">
        <v>35</v>
      </c>
    </row>
    <row r="26" spans="2:8">
      <c r="B26" s="6" t="s">
        <v>5</v>
      </c>
      <c r="C26" s="6"/>
      <c r="D26" s="14">
        <v>153900</v>
      </c>
      <c r="E26" s="6"/>
      <c r="F26" s="5">
        <v>153900</v>
      </c>
      <c r="G26" s="6"/>
      <c r="H26" s="26"/>
    </row>
    <row r="27" spans="2:8" ht="45">
      <c r="B27" s="6" t="s">
        <v>23</v>
      </c>
      <c r="C27" s="6"/>
      <c r="D27" s="14">
        <v>100000</v>
      </c>
      <c r="E27" s="6"/>
      <c r="F27" s="5">
        <v>60000</v>
      </c>
      <c r="G27" s="6"/>
      <c r="H27" s="26" t="s">
        <v>34</v>
      </c>
    </row>
    <row r="28" spans="2:8">
      <c r="B28" s="6" t="s">
        <v>4</v>
      </c>
      <c r="C28" s="6"/>
      <c r="D28" s="14">
        <v>456668</v>
      </c>
      <c r="E28" s="6"/>
      <c r="F28" s="5">
        <v>456668</v>
      </c>
      <c r="G28" s="6"/>
      <c r="H28" s="26"/>
    </row>
    <row r="29" spans="2:8" ht="120">
      <c r="B29" s="6" t="s">
        <v>3</v>
      </c>
      <c r="C29" s="6"/>
      <c r="D29" s="14">
        <v>891694</v>
      </c>
      <c r="E29" s="6"/>
      <c r="F29" s="12">
        <v>791694</v>
      </c>
      <c r="G29" s="6"/>
      <c r="H29" s="26" t="s">
        <v>68</v>
      </c>
    </row>
    <row r="30" spans="2:8">
      <c r="B30" s="6" t="s">
        <v>2</v>
      </c>
      <c r="C30" s="6"/>
      <c r="D30" s="14">
        <v>42000</v>
      </c>
      <c r="E30" s="6"/>
      <c r="F30" s="5">
        <v>42000</v>
      </c>
      <c r="G30" s="6"/>
      <c r="H30" s="13"/>
    </row>
    <row r="31" spans="2:8">
      <c r="D31" s="14"/>
    </row>
    <row r="32" spans="2:8">
      <c r="B32" s="10" t="s">
        <v>1</v>
      </c>
      <c r="C32" s="10"/>
      <c r="D32" s="11">
        <f>SUM(D17:D30)</f>
        <v>12281656</v>
      </c>
      <c r="E32" s="10"/>
      <c r="F32" s="11">
        <f>SUM(F17:F30)</f>
        <v>11578155</v>
      </c>
      <c r="G32" s="10"/>
    </row>
    <row r="33" spans="2:7">
      <c r="B33" s="10"/>
      <c r="C33" s="10"/>
      <c r="D33" s="32"/>
      <c r="E33" s="10"/>
      <c r="F33" s="2"/>
      <c r="G33" s="10"/>
    </row>
    <row r="34" spans="2:7">
      <c r="B34" s="6" t="s">
        <v>0</v>
      </c>
      <c r="C34" s="6"/>
      <c r="D34" s="9">
        <f>D14</f>
        <v>12124190</v>
      </c>
      <c r="E34" s="6"/>
      <c r="F34" s="9">
        <f>F14</f>
        <v>11578155</v>
      </c>
      <c r="G34" s="6"/>
    </row>
    <row r="35" spans="2:7">
      <c r="B35" s="6"/>
      <c r="C35" s="6"/>
      <c r="D35" s="24"/>
      <c r="E35" s="6"/>
      <c r="F35" s="24"/>
      <c r="G35" s="6"/>
    </row>
    <row r="36" spans="2:7">
      <c r="B36" s="4" t="s">
        <v>27</v>
      </c>
      <c r="C36" s="8"/>
      <c r="D36" s="7">
        <f>+D32-D34</f>
        <v>157466</v>
      </c>
      <c r="E36" s="8"/>
      <c r="F36" s="7">
        <f>+F32-F34</f>
        <v>0</v>
      </c>
      <c r="G36" s="8"/>
    </row>
    <row r="38" spans="2:7">
      <c r="B38" s="19" t="s">
        <v>21</v>
      </c>
    </row>
    <row r="40" spans="2:7">
      <c r="B40" s="4" t="s">
        <v>33</v>
      </c>
    </row>
    <row r="41" spans="2:7">
      <c r="B41" s="4" t="s">
        <v>32</v>
      </c>
    </row>
  </sheetData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D25" sqref="D25:D26"/>
    </sheetView>
  </sheetViews>
  <sheetFormatPr defaultRowHeight="15"/>
  <cols>
    <col min="1" max="1" width="46.28515625" bestFit="1" customWidth="1"/>
    <col min="2" max="2" width="14.85546875" customWidth="1"/>
    <col min="3" max="3" width="14.140625" customWidth="1"/>
    <col min="4" max="4" width="18.7109375" bestFit="1" customWidth="1"/>
    <col min="5" max="5" width="12.7109375" bestFit="1" customWidth="1"/>
    <col min="8" max="8" width="10.140625" bestFit="1" customWidth="1"/>
  </cols>
  <sheetData>
    <row r="1" spans="1:5">
      <c r="A1" s="35"/>
      <c r="B1" s="35" t="s">
        <v>36</v>
      </c>
      <c r="C1" s="34" t="s">
        <v>63</v>
      </c>
      <c r="D1" s="33" t="s">
        <v>37</v>
      </c>
      <c r="E1" s="33" t="s">
        <v>38</v>
      </c>
    </row>
    <row r="2" spans="1:5">
      <c r="A2" s="37" t="s">
        <v>39</v>
      </c>
      <c r="B2" s="43" t="s">
        <v>39</v>
      </c>
      <c r="C2" s="41">
        <v>2765066</v>
      </c>
      <c r="D2" s="47">
        <v>0</v>
      </c>
      <c r="E2" s="41">
        <f>C2+D2</f>
        <v>2765066</v>
      </c>
    </row>
    <row r="3" spans="1:5">
      <c r="A3" s="37" t="s">
        <v>40</v>
      </c>
      <c r="B3" s="44" t="s">
        <v>5</v>
      </c>
      <c r="C3" s="41">
        <v>153900</v>
      </c>
      <c r="D3" s="47">
        <v>0</v>
      </c>
      <c r="E3" s="41">
        <f t="shared" ref="E3:E32" si="0">C3+D3</f>
        <v>153900</v>
      </c>
    </row>
    <row r="4" spans="1:5">
      <c r="A4" s="37" t="s">
        <v>41</v>
      </c>
      <c r="B4" s="44" t="s">
        <v>23</v>
      </c>
      <c r="C4" s="41">
        <v>60000</v>
      </c>
      <c r="D4" s="47">
        <v>0</v>
      </c>
      <c r="E4" s="41">
        <f t="shared" si="0"/>
        <v>60000</v>
      </c>
    </row>
    <row r="5" spans="1:5">
      <c r="A5" s="37" t="s">
        <v>42</v>
      </c>
      <c r="B5" s="44" t="s">
        <v>8</v>
      </c>
      <c r="C5" s="41">
        <v>205000</v>
      </c>
      <c r="D5" s="47">
        <v>0</v>
      </c>
      <c r="E5" s="41">
        <f t="shared" si="0"/>
        <v>205000</v>
      </c>
    </row>
    <row r="6" spans="1:5">
      <c r="A6" s="36" t="s">
        <v>43</v>
      </c>
      <c r="B6" s="44" t="s">
        <v>8</v>
      </c>
      <c r="C6" s="41">
        <v>571303</v>
      </c>
      <c r="D6" s="47">
        <v>0</v>
      </c>
      <c r="E6" s="41">
        <f t="shared" si="0"/>
        <v>571303</v>
      </c>
    </row>
    <row r="7" spans="1:5">
      <c r="A7" s="37" t="s">
        <v>2</v>
      </c>
      <c r="B7" s="44" t="s">
        <v>2</v>
      </c>
      <c r="C7" s="41">
        <v>42000</v>
      </c>
      <c r="D7" s="47">
        <v>0</v>
      </c>
      <c r="E7" s="41">
        <f t="shared" si="0"/>
        <v>42000</v>
      </c>
    </row>
    <row r="8" spans="1:5">
      <c r="A8" s="37" t="s">
        <v>3</v>
      </c>
      <c r="B8" s="44" t="s">
        <v>3</v>
      </c>
      <c r="C8" s="41">
        <v>165000</v>
      </c>
      <c r="D8" s="47">
        <v>0</v>
      </c>
      <c r="E8" s="41">
        <f t="shared" si="0"/>
        <v>165000</v>
      </c>
    </row>
    <row r="9" spans="1:5">
      <c r="A9" s="37" t="s">
        <v>3</v>
      </c>
      <c r="B9" s="44" t="s">
        <v>3</v>
      </c>
      <c r="C9" s="41">
        <v>606694</v>
      </c>
      <c r="D9" s="47">
        <v>0</v>
      </c>
      <c r="E9" s="41">
        <f t="shared" si="0"/>
        <v>606694</v>
      </c>
    </row>
    <row r="10" spans="1:5">
      <c r="A10" s="37" t="s">
        <v>3</v>
      </c>
      <c r="B10" s="44" t="s">
        <v>6</v>
      </c>
      <c r="C10" s="41">
        <v>20000</v>
      </c>
      <c r="D10" s="47">
        <v>-20000</v>
      </c>
      <c r="E10" s="41">
        <f t="shared" si="0"/>
        <v>0</v>
      </c>
    </row>
    <row r="11" spans="1:5" s="35" customFormat="1">
      <c r="A11" s="37" t="s">
        <v>3</v>
      </c>
      <c r="B11" s="44" t="s">
        <v>3</v>
      </c>
      <c r="C11" s="41">
        <v>0</v>
      </c>
      <c r="D11" s="47">
        <v>20000</v>
      </c>
      <c r="E11" s="41">
        <f t="shared" si="0"/>
        <v>20000</v>
      </c>
    </row>
    <row r="12" spans="1:5">
      <c r="A12" s="37" t="s">
        <v>44</v>
      </c>
      <c r="B12" s="44" t="s">
        <v>4</v>
      </c>
      <c r="C12" s="41">
        <v>263334</v>
      </c>
      <c r="D12" s="47">
        <v>0</v>
      </c>
      <c r="E12" s="41">
        <f t="shared" si="0"/>
        <v>263334</v>
      </c>
    </row>
    <row r="13" spans="1:5">
      <c r="A13" s="37" t="s">
        <v>45</v>
      </c>
      <c r="B13" s="44" t="s">
        <v>4</v>
      </c>
      <c r="C13" s="41">
        <v>193334</v>
      </c>
      <c r="D13" s="47">
        <v>0</v>
      </c>
      <c r="E13" s="41">
        <f t="shared" si="0"/>
        <v>193334</v>
      </c>
    </row>
    <row r="14" spans="1:5">
      <c r="A14" s="36" t="s">
        <v>47</v>
      </c>
      <c r="B14" s="44" t="s">
        <v>7</v>
      </c>
      <c r="C14" s="41">
        <v>5000</v>
      </c>
      <c r="D14" s="47">
        <v>0</v>
      </c>
      <c r="E14" s="41">
        <f t="shared" si="0"/>
        <v>5000</v>
      </c>
    </row>
    <row r="15" spans="1:5">
      <c r="A15" s="36" t="s">
        <v>49</v>
      </c>
      <c r="B15" s="44" t="s">
        <v>6</v>
      </c>
      <c r="C15" s="46">
        <f>181288-60000</f>
        <v>121288</v>
      </c>
      <c r="D15" s="47">
        <v>-780</v>
      </c>
      <c r="E15" s="41">
        <f t="shared" si="0"/>
        <v>120508</v>
      </c>
    </row>
    <row r="16" spans="1:5">
      <c r="A16" s="38" t="s">
        <v>50</v>
      </c>
      <c r="B16" s="44" t="s">
        <v>6</v>
      </c>
      <c r="C16" s="41">
        <v>71000</v>
      </c>
      <c r="D16" s="47">
        <v>0</v>
      </c>
      <c r="E16" s="41">
        <f t="shared" si="0"/>
        <v>71000</v>
      </c>
    </row>
    <row r="17" spans="1:8">
      <c r="A17" s="38" t="s">
        <v>50</v>
      </c>
      <c r="B17" s="44" t="s">
        <v>6</v>
      </c>
      <c r="C17" s="41">
        <v>89600</v>
      </c>
      <c r="D17" s="47">
        <v>0</v>
      </c>
      <c r="E17" s="41">
        <f t="shared" si="0"/>
        <v>89600</v>
      </c>
    </row>
    <row r="18" spans="1:8">
      <c r="A18" s="36" t="s">
        <v>51</v>
      </c>
      <c r="B18" s="44" t="s">
        <v>6</v>
      </c>
      <c r="C18" s="41">
        <v>846473</v>
      </c>
      <c r="D18" s="47">
        <v>0</v>
      </c>
      <c r="E18" s="41">
        <f t="shared" si="0"/>
        <v>846473</v>
      </c>
    </row>
    <row r="19" spans="1:8">
      <c r="A19" s="36" t="s">
        <v>52</v>
      </c>
      <c r="B19" s="44" t="s">
        <v>6</v>
      </c>
      <c r="C19" s="41">
        <v>50347</v>
      </c>
      <c r="D19" s="47">
        <v>0</v>
      </c>
      <c r="E19" s="41">
        <f t="shared" si="0"/>
        <v>50347</v>
      </c>
    </row>
    <row r="20" spans="1:8">
      <c r="A20" s="36" t="s">
        <v>52</v>
      </c>
      <c r="B20" s="44" t="s">
        <v>6</v>
      </c>
      <c r="C20" s="41">
        <v>34000</v>
      </c>
      <c r="D20" s="47">
        <v>0</v>
      </c>
      <c r="E20" s="41">
        <f t="shared" si="0"/>
        <v>34000</v>
      </c>
    </row>
    <row r="21" spans="1:8">
      <c r="A21" s="37" t="s">
        <v>53</v>
      </c>
      <c r="B21" s="44" t="s">
        <v>6</v>
      </c>
      <c r="C21" s="41">
        <v>45453</v>
      </c>
      <c r="D21" s="47">
        <v>0</v>
      </c>
      <c r="E21" s="41">
        <f t="shared" si="0"/>
        <v>45453</v>
      </c>
    </row>
    <row r="22" spans="1:8">
      <c r="A22" s="39" t="s">
        <v>54</v>
      </c>
      <c r="B22" s="44" t="s">
        <v>6</v>
      </c>
      <c r="C22" s="41">
        <v>49200</v>
      </c>
      <c r="D22" s="47">
        <v>0</v>
      </c>
      <c r="E22" s="41">
        <f t="shared" si="0"/>
        <v>49200</v>
      </c>
    </row>
    <row r="23" spans="1:8">
      <c r="A23" s="39" t="s">
        <v>55</v>
      </c>
      <c r="B23" s="44" t="s">
        <v>6</v>
      </c>
      <c r="C23" s="41">
        <v>24400</v>
      </c>
      <c r="D23" s="47">
        <v>0</v>
      </c>
      <c r="E23" s="41">
        <f t="shared" si="0"/>
        <v>24400</v>
      </c>
    </row>
    <row r="24" spans="1:8">
      <c r="A24" s="36" t="s">
        <v>48</v>
      </c>
      <c r="B24" s="44" t="s">
        <v>6</v>
      </c>
      <c r="C24" s="46">
        <f>91760-41760</f>
        <v>50000</v>
      </c>
      <c r="D24" s="47">
        <v>0</v>
      </c>
      <c r="E24" s="41">
        <f t="shared" si="0"/>
        <v>50000</v>
      </c>
    </row>
    <row r="25" spans="1:8" s="35" customFormat="1">
      <c r="A25" s="36" t="s">
        <v>48</v>
      </c>
      <c r="B25" s="44" t="s">
        <v>20</v>
      </c>
      <c r="C25" s="46">
        <v>41760</v>
      </c>
      <c r="D25" s="47">
        <v>-41760</v>
      </c>
      <c r="E25" s="41">
        <f t="shared" si="0"/>
        <v>0</v>
      </c>
    </row>
    <row r="26" spans="1:8">
      <c r="A26" s="37" t="s">
        <v>46</v>
      </c>
      <c r="B26" s="44" t="s">
        <v>20</v>
      </c>
      <c r="C26" s="46">
        <v>1388688</v>
      </c>
      <c r="D26" s="47">
        <v>8339</v>
      </c>
      <c r="E26" s="41">
        <f t="shared" si="0"/>
        <v>1397027</v>
      </c>
    </row>
    <row r="27" spans="1:8">
      <c r="A27" s="40" t="s">
        <v>56</v>
      </c>
      <c r="B27" s="44" t="s">
        <v>20</v>
      </c>
      <c r="C27" s="41">
        <v>40715</v>
      </c>
      <c r="D27" s="47">
        <v>0</v>
      </c>
      <c r="E27" s="41">
        <f t="shared" si="0"/>
        <v>40715</v>
      </c>
    </row>
    <row r="28" spans="1:8">
      <c r="A28" s="39" t="s">
        <v>57</v>
      </c>
      <c r="B28" s="44" t="s">
        <v>20</v>
      </c>
      <c r="C28" s="41">
        <v>109400</v>
      </c>
      <c r="D28" s="47">
        <v>0</v>
      </c>
      <c r="E28" s="41">
        <f t="shared" si="0"/>
        <v>109400</v>
      </c>
    </row>
    <row r="29" spans="1:8">
      <c r="A29" s="39" t="s">
        <v>58</v>
      </c>
      <c r="B29" s="44" t="s">
        <v>20</v>
      </c>
      <c r="C29" s="41">
        <v>25000</v>
      </c>
      <c r="D29" s="47">
        <v>0</v>
      </c>
      <c r="E29" s="41">
        <f t="shared" si="0"/>
        <v>25000</v>
      </c>
    </row>
    <row r="30" spans="1:8">
      <c r="A30" s="39" t="s">
        <v>59</v>
      </c>
      <c r="B30" s="44" t="s">
        <v>20</v>
      </c>
      <c r="C30" s="41">
        <v>25000</v>
      </c>
      <c r="D30" s="47">
        <v>0</v>
      </c>
      <c r="E30" s="41">
        <f t="shared" si="0"/>
        <v>25000</v>
      </c>
      <c r="H30" s="52"/>
    </row>
    <row r="31" spans="1:8">
      <c r="A31" s="37" t="s">
        <v>60</v>
      </c>
      <c r="B31" s="45" t="s">
        <v>13</v>
      </c>
      <c r="C31" s="46">
        <v>2866540</v>
      </c>
      <c r="D31" s="47">
        <v>27861</v>
      </c>
      <c r="E31" s="41">
        <f t="shared" si="0"/>
        <v>2894401</v>
      </c>
      <c r="H31" s="52"/>
    </row>
    <row r="32" spans="1:8">
      <c r="A32" s="36" t="s">
        <v>61</v>
      </c>
      <c r="B32" s="36" t="s">
        <v>62</v>
      </c>
      <c r="C32" s="41">
        <v>655000</v>
      </c>
      <c r="D32" s="47">
        <v>0</v>
      </c>
      <c r="E32" s="41">
        <f t="shared" si="0"/>
        <v>655000</v>
      </c>
      <c r="H32" s="52"/>
    </row>
    <row r="33" spans="1:8">
      <c r="H33" s="52"/>
    </row>
    <row r="34" spans="1:8">
      <c r="C34" s="42">
        <f>SUM(C2:C33)</f>
        <v>11584495</v>
      </c>
      <c r="D34" s="42">
        <f>SUM(D2:D33)</f>
        <v>-6340</v>
      </c>
      <c r="E34" s="42">
        <f>SUM(E2:E33)</f>
        <v>11578155</v>
      </c>
      <c r="H34" s="53"/>
    </row>
    <row r="35" spans="1:8">
      <c r="H35" s="52"/>
    </row>
    <row r="36" spans="1:8">
      <c r="C36" s="42">
        <v>11584495</v>
      </c>
      <c r="H36" s="52"/>
    </row>
    <row r="38" spans="1:8">
      <c r="C38" s="42">
        <f>C36-C34</f>
        <v>0</v>
      </c>
    </row>
    <row r="41" spans="1:8">
      <c r="A41" s="49" t="s">
        <v>64</v>
      </c>
      <c r="B41" s="35" t="s">
        <v>66</v>
      </c>
      <c r="C41" s="35" t="s">
        <v>67</v>
      </c>
    </row>
    <row r="42" spans="1:8">
      <c r="A42" s="48" t="s">
        <v>39</v>
      </c>
      <c r="B42" s="51">
        <v>2765066</v>
      </c>
      <c r="C42" s="50">
        <v>2765066</v>
      </c>
    </row>
    <row r="43" spans="1:8">
      <c r="A43" s="48" t="s">
        <v>5</v>
      </c>
      <c r="B43" s="51">
        <v>153900</v>
      </c>
      <c r="C43" s="50">
        <v>153900</v>
      </c>
    </row>
    <row r="44" spans="1:8">
      <c r="A44" s="48" t="s">
        <v>23</v>
      </c>
      <c r="B44" s="51">
        <v>60000</v>
      </c>
      <c r="C44" s="50">
        <v>60000</v>
      </c>
    </row>
    <row r="45" spans="1:8">
      <c r="A45" s="48" t="s">
        <v>8</v>
      </c>
      <c r="B45" s="51">
        <v>776303</v>
      </c>
      <c r="C45" s="50">
        <v>776303</v>
      </c>
    </row>
    <row r="46" spans="1:8">
      <c r="A46" s="48" t="s">
        <v>2</v>
      </c>
      <c r="B46" s="51">
        <v>42000</v>
      </c>
      <c r="C46" s="50">
        <v>42000</v>
      </c>
    </row>
    <row r="47" spans="1:8">
      <c r="A47" s="48" t="s">
        <v>3</v>
      </c>
      <c r="B47" s="51">
        <v>771694</v>
      </c>
      <c r="C47" s="50">
        <v>791694</v>
      </c>
    </row>
    <row r="48" spans="1:8">
      <c r="A48" s="48" t="s">
        <v>4</v>
      </c>
      <c r="B48" s="51">
        <v>456668</v>
      </c>
      <c r="C48" s="50">
        <v>456668</v>
      </c>
    </row>
    <row r="49" spans="1:3">
      <c r="A49" s="48" t="s">
        <v>20</v>
      </c>
      <c r="B49" s="51">
        <v>1630563</v>
      </c>
      <c r="C49" s="50">
        <v>1597142</v>
      </c>
    </row>
    <row r="50" spans="1:3">
      <c r="A50" s="48" t="s">
        <v>7</v>
      </c>
      <c r="B50" s="51">
        <v>5000</v>
      </c>
      <c r="C50" s="50">
        <v>5000</v>
      </c>
    </row>
    <row r="51" spans="1:3">
      <c r="A51" s="48" t="s">
        <v>6</v>
      </c>
      <c r="B51" s="51">
        <v>1401761</v>
      </c>
      <c r="C51" s="50">
        <v>1380981</v>
      </c>
    </row>
    <row r="52" spans="1:3">
      <c r="A52" s="48" t="s">
        <v>13</v>
      </c>
      <c r="B52" s="51">
        <v>2866540</v>
      </c>
      <c r="C52" s="50">
        <v>2894401</v>
      </c>
    </row>
    <row r="53" spans="1:3">
      <c r="A53" s="48" t="s">
        <v>62</v>
      </c>
      <c r="B53" s="51">
        <v>655000</v>
      </c>
      <c r="C53" s="50">
        <v>655000</v>
      </c>
    </row>
    <row r="54" spans="1:3">
      <c r="A54" s="48" t="s">
        <v>65</v>
      </c>
      <c r="B54" s="50">
        <v>11584495</v>
      </c>
      <c r="C54" s="50">
        <v>11578155</v>
      </c>
    </row>
  </sheetData>
  <autoFilter ref="A1:E32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workings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Allenby, Alex</dc:creator>
  <cp:lastModifiedBy>Kirven, Dave</cp:lastModifiedBy>
  <cp:lastPrinted>2018-03-06T09:36:12Z</cp:lastPrinted>
  <dcterms:created xsi:type="dcterms:W3CDTF">2016-03-04T11:28:31Z</dcterms:created>
  <dcterms:modified xsi:type="dcterms:W3CDTF">2018-03-06T11:08:09Z</dcterms:modified>
</cp:coreProperties>
</file>