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ontrol &amp; Monitoring\LT&amp;B monitoring\CT monitoring\Web page CT stats\NEL CTax FOI web page\Court Costs Calculations\"/>
    </mc:Choice>
  </mc:AlternateContent>
  <xr:revisionPtr revIDLastSave="0" documentId="8_{723A9873-E458-4DCD-8911-DC25BD2DAE0E}" xr6:coauthVersionLast="47" xr6:coauthVersionMax="47" xr10:uidLastSave="{00000000-0000-0000-0000-000000000000}"/>
  <bookViews>
    <workbookView xWindow="19176" yWindow="11088" windowWidth="13476" windowHeight="13848" xr2:uid="{1036AA6F-D487-45EA-AD43-F8924D72573C}"/>
  </bookViews>
  <sheets>
    <sheet name="Ctax calc 24-25" sheetId="2" r:id="rId1"/>
    <sheet name="NNDR calc 24-25" sheetId="3" r:id="rId2"/>
  </sheets>
  <definedNames>
    <definedName name="HTML_CodePage" hidden="1">1252</definedName>
    <definedName name="HTML_Control" hidden="1">{"'summary'!$A$6:$I$37"}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"P:\Standards Fund\Intranet\TSF Intranet\Home Page 9900 Project.htm"</definedName>
    <definedName name="HTML_PathTemplate" hidden="1">"P:\Standards Fund\Intranet\TSF Intranet\Home Page.htm"</definedName>
    <definedName name="wrn.Costs._.by._.SLA." hidden="1">{"main costs by SLA",#N/A,FALSE,"1994"}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3" l="1"/>
  <c r="G9" i="3" s="1"/>
  <c r="G17" i="2"/>
  <c r="E16" i="2"/>
  <c r="G16" i="2" s="1"/>
  <c r="G13" i="2"/>
  <c r="E12" i="2"/>
  <c r="G12" i="2" s="1"/>
  <c r="G9" i="2"/>
  <c r="E8" i="2"/>
  <c r="G8" i="2" s="1"/>
  <c r="G19" i="2" l="1"/>
  <c r="G23" i="2" s="1"/>
  <c r="E8" i="3"/>
  <c r="G8" i="3" s="1"/>
  <c r="G11" i="3" s="1"/>
  <c r="G15" i="3" s="1"/>
</calcChain>
</file>

<file path=xl/sharedStrings.xml><?xml version="1.0" encoding="utf-8"?>
<sst xmlns="http://schemas.openxmlformats.org/spreadsheetml/2006/main" count="38" uniqueCount="18">
  <si>
    <t>Gross Amount</t>
  </si>
  <si>
    <t>Work on Summons</t>
  </si>
  <si>
    <t>£</t>
  </si>
  <si>
    <t>%</t>
  </si>
  <si>
    <t>Council Tax</t>
  </si>
  <si>
    <t>A0191</t>
  </si>
  <si>
    <t>Direct Costs</t>
  </si>
  <si>
    <t>A1549</t>
  </si>
  <si>
    <t>Support Costs</t>
  </si>
  <si>
    <t>Debt Recovery</t>
  </si>
  <si>
    <t>A0187</t>
  </si>
  <si>
    <t>A1551</t>
  </si>
  <si>
    <t>Control and Monitoring</t>
  </si>
  <si>
    <t>A0184</t>
  </si>
  <si>
    <t>A1553</t>
  </si>
  <si>
    <t>Total</t>
  </si>
  <si>
    <t>Estimated Number of Summons</t>
  </si>
  <si>
    <t>Cost Per Summons (to nearest £10)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</si>
</sst>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[Red]\(#,##0.00\)"/>
    <numFmt numFmtId="165" formatCode="#,##0;[Red]\(#,##0\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164" fontId="0" fillId="0" borderId="0" xfId="0" applyNumberFormat="1"/>
    <xf numFmtId="165" fontId="0" fillId="0" borderId="0" xfId="0" applyNumberFormat="1"/>
    <xf numFmtId="9" fontId="0" fillId="0" borderId="0" xfId="1" applyFont="1"/>
    <xf numFmtId="0" fontId="2" fillId="0" borderId="0" xfId="0" applyFont="1"/>
    <xf numFmtId="165" fontId="0" fillId="0" borderId="1" xfId="0" applyNumberFormat="1" applyBorder="1"/>
    <xf numFmtId="165" fontId="2" fillId="0" borderId="0" xfId="0" applyNumberFormat="1" applyFont="1"/>
    <xf numFmtId="165" fontId="2" fillId="0" borderId="2" xfId="0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2D416-34EA-481B-B44E-49D25F0AC45C}">
  <dimension ref="B4:Q35"/>
  <sheetViews>
    <sheetView tabSelected="1" workbookViewId="0">
      <selection activeCell="L28" sqref="L28"/>
    </sheetView>
  </sheetViews>
  <sheetFormatPr defaultRowHeight="14.4" x14ac:dyDescent="0.3"/>
  <cols>
    <col min="1" max="1" width="2.44140625" customWidth="1"/>
    <col min="2" max="2" width="11" bestFit="1" customWidth="1"/>
    <col min="3" max="3" width="13.21875" bestFit="1" customWidth="1"/>
    <col min="4" max="4" width="2.21875" customWidth="1"/>
    <col min="5" max="5" width="13.77734375" bestFit="1" customWidth="1"/>
    <col min="6" max="7" width="18" bestFit="1" customWidth="1"/>
  </cols>
  <sheetData>
    <row r="4" spans="2:17" s="1" customFormat="1" x14ac:dyDescent="0.3">
      <c r="E4" s="1" t="s">
        <v>0</v>
      </c>
      <c r="F4" s="1" t="s">
        <v>1</v>
      </c>
      <c r="G4" s="1" t="s">
        <v>1</v>
      </c>
    </row>
    <row r="5" spans="2:17" s="1" customFormat="1" x14ac:dyDescent="0.3">
      <c r="E5" s="1" t="s">
        <v>2</v>
      </c>
      <c r="F5" s="1" t="s">
        <v>3</v>
      </c>
      <c r="G5" s="1" t="s">
        <v>2</v>
      </c>
    </row>
    <row r="6" spans="2:17" s="1" customFormat="1" x14ac:dyDescent="0.3"/>
    <row r="7" spans="2:17" x14ac:dyDescent="0.3">
      <c r="B7" s="1" t="s">
        <v>4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2:17" x14ac:dyDescent="0.3">
      <c r="B8" t="s">
        <v>5</v>
      </c>
      <c r="C8" t="s">
        <v>6</v>
      </c>
      <c r="E8" s="3">
        <f>474400+24800</f>
        <v>499200</v>
      </c>
      <c r="F8" s="4">
        <v>0.3</v>
      </c>
      <c r="G8" s="3">
        <f>ROUND(E8*F8,0)</f>
        <v>149760</v>
      </c>
      <c r="H8" s="3"/>
      <c r="I8" s="3"/>
      <c r="J8" s="3"/>
      <c r="K8" s="3"/>
      <c r="L8" s="3"/>
      <c r="M8" s="3"/>
      <c r="N8" s="3"/>
      <c r="O8" s="2"/>
      <c r="P8" s="2"/>
      <c r="Q8" s="2"/>
    </row>
    <row r="9" spans="2:17" x14ac:dyDescent="0.3">
      <c r="B9" t="s">
        <v>7</v>
      </c>
      <c r="C9" t="s">
        <v>8</v>
      </c>
      <c r="E9" s="3">
        <v>70100</v>
      </c>
      <c r="F9" s="4">
        <v>0.3</v>
      </c>
      <c r="G9" s="3">
        <f>ROUND(E9*F9,0)</f>
        <v>21030</v>
      </c>
      <c r="H9" s="3"/>
      <c r="I9" s="3"/>
      <c r="J9" s="3"/>
      <c r="K9" s="3"/>
      <c r="L9" s="3"/>
      <c r="M9" s="3"/>
      <c r="N9" s="3"/>
      <c r="O9" s="2"/>
      <c r="P9" s="2"/>
      <c r="Q9" s="2"/>
    </row>
    <row r="10" spans="2:17" x14ac:dyDescent="0.3">
      <c r="E10" s="3"/>
      <c r="F10" s="3"/>
      <c r="G10" s="3"/>
      <c r="H10" s="3"/>
      <c r="I10" s="3"/>
      <c r="J10" s="3"/>
      <c r="K10" s="3"/>
      <c r="L10" s="3"/>
      <c r="M10" s="3"/>
      <c r="N10" s="3"/>
      <c r="O10" s="2"/>
      <c r="P10" s="2"/>
      <c r="Q10" s="2"/>
    </row>
    <row r="11" spans="2:17" x14ac:dyDescent="0.3">
      <c r="B11" s="5" t="s">
        <v>9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2"/>
      <c r="P11" s="2"/>
      <c r="Q11" s="2"/>
    </row>
    <row r="12" spans="2:17" x14ac:dyDescent="0.3">
      <c r="B12" t="s">
        <v>10</v>
      </c>
      <c r="C12" t="s">
        <v>6</v>
      </c>
      <c r="E12" s="3">
        <f>-159100+20500+663600</f>
        <v>525000</v>
      </c>
      <c r="F12" s="4">
        <v>0.6</v>
      </c>
      <c r="G12" s="3">
        <f t="shared" ref="G12:G13" si="0">ROUND(E12*F12,0)</f>
        <v>315000</v>
      </c>
      <c r="H12" s="3"/>
      <c r="I12" s="3"/>
      <c r="J12" s="3"/>
      <c r="K12" s="3"/>
      <c r="L12" s="3"/>
      <c r="M12" s="3"/>
      <c r="N12" s="3"/>
      <c r="O12" s="2"/>
      <c r="P12" s="2"/>
      <c r="Q12" s="2"/>
    </row>
    <row r="13" spans="2:17" x14ac:dyDescent="0.3">
      <c r="B13" t="s">
        <v>11</v>
      </c>
      <c r="C13" t="s">
        <v>8</v>
      </c>
      <c r="E13" s="3">
        <v>64200</v>
      </c>
      <c r="F13" s="4">
        <v>0.6</v>
      </c>
      <c r="G13" s="3">
        <f t="shared" si="0"/>
        <v>38520</v>
      </c>
      <c r="H13" s="3"/>
      <c r="I13" s="3"/>
      <c r="J13" s="3"/>
      <c r="K13" s="3"/>
      <c r="L13" s="3"/>
      <c r="M13" s="3"/>
      <c r="N13" s="3"/>
      <c r="O13" s="2"/>
      <c r="P13" s="2"/>
      <c r="Q13" s="2"/>
    </row>
    <row r="14" spans="2:17" x14ac:dyDescent="0.3">
      <c r="E14" s="3"/>
      <c r="F14" s="4"/>
      <c r="G14" s="3"/>
      <c r="H14" s="3"/>
      <c r="I14" s="3"/>
      <c r="J14" s="3"/>
      <c r="K14" s="3"/>
      <c r="L14" s="3"/>
      <c r="M14" s="3"/>
      <c r="N14" s="3"/>
      <c r="O14" s="2"/>
      <c r="P14" s="2"/>
      <c r="Q14" s="2"/>
    </row>
    <row r="15" spans="2:17" x14ac:dyDescent="0.3">
      <c r="B15" s="5" t="s">
        <v>12</v>
      </c>
      <c r="E15" s="3"/>
      <c r="F15" s="4"/>
      <c r="G15" s="3"/>
      <c r="H15" s="3"/>
      <c r="I15" s="3"/>
      <c r="J15" s="3"/>
      <c r="K15" s="3"/>
      <c r="L15" s="3"/>
      <c r="M15" s="3"/>
      <c r="N15" s="3"/>
      <c r="O15" s="2"/>
      <c r="P15" s="2"/>
      <c r="Q15" s="2"/>
    </row>
    <row r="16" spans="2:17" x14ac:dyDescent="0.3">
      <c r="B16" t="s">
        <v>13</v>
      </c>
      <c r="C16" t="s">
        <v>6</v>
      </c>
      <c r="E16" s="3">
        <f>594200+100900+22000</f>
        <v>717100</v>
      </c>
      <c r="F16" s="4">
        <v>0.2</v>
      </c>
      <c r="G16" s="3">
        <f t="shared" ref="G16:G17" si="1">ROUND(E16*F16,0)</f>
        <v>143420</v>
      </c>
      <c r="H16" s="3"/>
      <c r="I16" s="3"/>
      <c r="J16" s="3"/>
      <c r="K16" s="3"/>
      <c r="L16" s="3"/>
      <c r="M16" s="3"/>
      <c r="N16" s="3"/>
      <c r="O16" s="2"/>
      <c r="P16" s="2"/>
      <c r="Q16" s="2"/>
    </row>
    <row r="17" spans="2:17" x14ac:dyDescent="0.3">
      <c r="B17" t="s">
        <v>14</v>
      </c>
      <c r="C17" t="s">
        <v>8</v>
      </c>
      <c r="E17" s="3">
        <v>66800</v>
      </c>
      <c r="F17" s="4">
        <v>0.2</v>
      </c>
      <c r="G17" s="3">
        <f t="shared" si="1"/>
        <v>13360</v>
      </c>
      <c r="H17" s="3"/>
      <c r="I17" s="3"/>
      <c r="J17" s="3"/>
      <c r="K17" s="3"/>
      <c r="L17" s="3"/>
      <c r="M17" s="3"/>
      <c r="N17" s="3"/>
      <c r="O17" s="2"/>
      <c r="P17" s="2"/>
      <c r="Q17" s="2"/>
    </row>
    <row r="18" spans="2:17" x14ac:dyDescent="0.3">
      <c r="E18" s="3"/>
      <c r="F18" s="4"/>
      <c r="G18" s="6"/>
      <c r="H18" s="3"/>
      <c r="I18" s="3"/>
      <c r="J18" s="3"/>
      <c r="K18" s="3"/>
      <c r="L18" s="3"/>
      <c r="M18" s="3"/>
      <c r="N18" s="3"/>
      <c r="O18" s="2"/>
      <c r="P18" s="2"/>
      <c r="Q18" s="2"/>
    </row>
    <row r="19" spans="2:17" x14ac:dyDescent="0.3">
      <c r="B19" s="5" t="s">
        <v>15</v>
      </c>
      <c r="E19" s="3"/>
      <c r="F19" s="4"/>
      <c r="G19" s="7">
        <f>SUM(G8:G18)</f>
        <v>681090</v>
      </c>
      <c r="H19" s="3"/>
      <c r="I19" s="3"/>
      <c r="J19" s="3"/>
      <c r="K19" s="3"/>
      <c r="L19" s="3"/>
      <c r="M19" s="3"/>
      <c r="N19" s="3"/>
      <c r="O19" s="2"/>
      <c r="P19" s="2"/>
      <c r="Q19" s="2"/>
    </row>
    <row r="20" spans="2:17" x14ac:dyDescent="0.3">
      <c r="E20" s="3"/>
      <c r="F20" s="4"/>
      <c r="G20" s="3"/>
      <c r="H20" s="3"/>
      <c r="I20" s="3"/>
      <c r="J20" s="3"/>
      <c r="K20" s="3"/>
      <c r="L20" s="3"/>
      <c r="M20" s="3"/>
      <c r="N20" s="3"/>
      <c r="O20" s="2"/>
      <c r="P20" s="2"/>
      <c r="Q20" s="2"/>
    </row>
    <row r="21" spans="2:17" x14ac:dyDescent="0.3">
      <c r="B21" s="5" t="s">
        <v>16</v>
      </c>
      <c r="E21" s="3"/>
      <c r="F21" s="4"/>
      <c r="G21" s="7">
        <v>11500</v>
      </c>
      <c r="H21" s="3"/>
      <c r="I21" s="3"/>
      <c r="J21" s="3"/>
      <c r="K21" s="3"/>
      <c r="L21" s="3"/>
      <c r="M21" s="3"/>
      <c r="N21" s="3"/>
      <c r="O21" s="2"/>
      <c r="P21" s="2"/>
      <c r="Q21" s="2"/>
    </row>
    <row r="22" spans="2:17" x14ac:dyDescent="0.3">
      <c r="E22" s="3"/>
      <c r="F22" s="4"/>
      <c r="G22" s="3"/>
      <c r="H22" s="3"/>
      <c r="I22" s="3"/>
      <c r="J22" s="3"/>
      <c r="K22" s="3"/>
      <c r="L22" s="3"/>
      <c r="M22" s="3"/>
      <c r="N22" s="3"/>
      <c r="O22" s="2"/>
      <c r="P22" s="2"/>
      <c r="Q22" s="2"/>
    </row>
    <row r="23" spans="2:17" ht="15" thickBot="1" x14ac:dyDescent="0.35">
      <c r="B23" s="5" t="s">
        <v>17</v>
      </c>
      <c r="E23" s="3"/>
      <c r="F23" s="4"/>
      <c r="G23" s="8">
        <f>ROUND(G19/G21,-1)</f>
        <v>60</v>
      </c>
      <c r="H23" s="3"/>
      <c r="I23" s="3"/>
      <c r="J23" s="3"/>
      <c r="K23" s="3"/>
      <c r="L23" s="3"/>
      <c r="M23" s="3"/>
      <c r="N23" s="3"/>
      <c r="O23" s="2"/>
      <c r="P23" s="2"/>
      <c r="Q23" s="2"/>
    </row>
    <row r="24" spans="2:17" ht="15" thickTop="1" x14ac:dyDescent="0.3">
      <c r="E24" s="3"/>
      <c r="F24" s="4"/>
      <c r="G24" s="3"/>
      <c r="H24" s="3"/>
      <c r="I24" s="3"/>
      <c r="J24" s="3"/>
      <c r="K24" s="3"/>
      <c r="L24" s="3"/>
      <c r="M24" s="3"/>
      <c r="N24" s="3"/>
      <c r="O24" s="2"/>
      <c r="P24" s="2"/>
      <c r="Q24" s="2"/>
    </row>
    <row r="25" spans="2:17" x14ac:dyDescent="0.3">
      <c r="E25" s="3"/>
      <c r="F25" s="4"/>
      <c r="G25" s="3"/>
      <c r="H25" s="3"/>
      <c r="I25" s="3"/>
      <c r="J25" s="3"/>
      <c r="K25" s="3"/>
      <c r="L25" s="3"/>
      <c r="M25" s="3"/>
      <c r="N25" s="3"/>
      <c r="O25" s="2"/>
      <c r="P25" s="2"/>
      <c r="Q25" s="2"/>
    </row>
    <row r="26" spans="2:17" x14ac:dyDescent="0.3">
      <c r="E26" s="3"/>
      <c r="F26" s="4"/>
      <c r="G26" s="3"/>
      <c r="H26" s="3"/>
      <c r="I26" s="3"/>
      <c r="J26" s="3"/>
      <c r="K26" s="3"/>
      <c r="L26" s="3"/>
      <c r="M26" s="3"/>
      <c r="N26" s="3"/>
      <c r="O26" s="2"/>
      <c r="P26" s="2"/>
      <c r="Q26" s="2"/>
    </row>
    <row r="27" spans="2:17" x14ac:dyDescent="0.3">
      <c r="E27" s="3"/>
      <c r="F27" s="4"/>
      <c r="G27" s="3"/>
      <c r="H27" s="3"/>
      <c r="I27" s="3"/>
      <c r="J27" s="3"/>
      <c r="K27" s="3"/>
      <c r="L27" s="3"/>
      <c r="M27" s="3"/>
      <c r="N27" s="3"/>
      <c r="O27" s="2"/>
      <c r="P27" s="2"/>
      <c r="Q27" s="2"/>
    </row>
    <row r="28" spans="2:17" x14ac:dyDescent="0.3">
      <c r="E28" s="3"/>
      <c r="F28" s="3"/>
      <c r="G28" s="3"/>
      <c r="H28" s="3"/>
      <c r="I28" s="3"/>
      <c r="J28" s="3"/>
      <c r="K28" s="3"/>
      <c r="L28" s="3"/>
      <c r="M28" s="3"/>
      <c r="N28" s="3"/>
      <c r="O28" s="2"/>
      <c r="P28" s="2"/>
      <c r="Q28" s="2"/>
    </row>
    <row r="29" spans="2:17" x14ac:dyDescent="0.3">
      <c r="E29" s="3"/>
      <c r="F29" s="3"/>
      <c r="G29" s="3"/>
      <c r="H29" s="3"/>
      <c r="I29" s="3"/>
      <c r="J29" s="3"/>
      <c r="K29" s="3"/>
      <c r="L29" s="3"/>
      <c r="M29" s="3"/>
      <c r="N29" s="3"/>
      <c r="O29" s="2"/>
      <c r="P29" s="2"/>
      <c r="Q29" s="2"/>
    </row>
    <row r="30" spans="2:17" x14ac:dyDescent="0.3">
      <c r="E30" s="3"/>
      <c r="F30" s="3"/>
      <c r="G30" s="3"/>
      <c r="H30" s="3"/>
      <c r="I30" s="3"/>
      <c r="J30" s="3"/>
      <c r="K30" s="3"/>
      <c r="L30" s="3"/>
      <c r="M30" s="3"/>
      <c r="N30" s="3"/>
      <c r="O30" s="2"/>
      <c r="P30" s="2"/>
      <c r="Q30" s="2"/>
    </row>
    <row r="31" spans="2:17" x14ac:dyDescent="0.3">
      <c r="E31" s="3"/>
      <c r="F31" s="3"/>
      <c r="G31" s="3"/>
      <c r="H31" s="3"/>
      <c r="I31" s="3"/>
      <c r="J31" s="3"/>
      <c r="K31" s="3"/>
      <c r="L31" s="3"/>
      <c r="M31" s="3"/>
      <c r="N31" s="3"/>
      <c r="O31" s="2"/>
      <c r="P31" s="2"/>
      <c r="Q31" s="2"/>
    </row>
    <row r="32" spans="2:17" x14ac:dyDescent="0.3">
      <c r="E32" s="3"/>
      <c r="F32" s="3"/>
      <c r="G32" s="3"/>
      <c r="H32" s="3"/>
      <c r="I32" s="3"/>
      <c r="J32" s="3"/>
      <c r="K32" s="3"/>
      <c r="L32" s="3"/>
      <c r="M32" s="3"/>
      <c r="N32" s="3"/>
      <c r="O32" s="2"/>
      <c r="P32" s="2"/>
      <c r="Q32" s="2"/>
    </row>
    <row r="33" spans="5:17" x14ac:dyDescent="0.3"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5:17" x14ac:dyDescent="0.3"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5:17" x14ac:dyDescent="0.3"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85C3F-D38D-41C4-B406-F8B2C8320719}">
  <dimension ref="B4:Q27"/>
  <sheetViews>
    <sheetView workbookViewId="0">
      <selection activeCell="B10" sqref="B10"/>
    </sheetView>
  </sheetViews>
  <sheetFormatPr defaultRowHeight="14.4" x14ac:dyDescent="0.3"/>
  <cols>
    <col min="1" max="1" width="2.21875" customWidth="1"/>
    <col min="2" max="2" width="11" bestFit="1" customWidth="1"/>
    <col min="3" max="3" width="13.21875" bestFit="1" customWidth="1"/>
    <col min="4" max="4" width="2.21875" customWidth="1"/>
    <col min="5" max="5" width="13.77734375" bestFit="1" customWidth="1"/>
    <col min="6" max="7" width="18" bestFit="1" customWidth="1"/>
  </cols>
  <sheetData>
    <row r="4" spans="2:17" s="1" customFormat="1" x14ac:dyDescent="0.3">
      <c r="E4" s="1" t="s">
        <v>0</v>
      </c>
      <c r="F4" s="1" t="s">
        <v>1</v>
      </c>
      <c r="G4" s="1" t="s">
        <v>1</v>
      </c>
    </row>
    <row r="5" spans="2:17" s="1" customFormat="1" x14ac:dyDescent="0.3">
      <c r="E5" s="1" t="s">
        <v>2</v>
      </c>
      <c r="F5" s="1" t="s">
        <v>3</v>
      </c>
      <c r="G5" s="1" t="s">
        <v>2</v>
      </c>
    </row>
    <row r="6" spans="2:17" s="1" customFormat="1" x14ac:dyDescent="0.3"/>
    <row r="7" spans="2:17" x14ac:dyDescent="0.3">
      <c r="B7" s="5" t="s">
        <v>9</v>
      </c>
      <c r="E7" s="3"/>
      <c r="F7" s="3"/>
      <c r="G7" s="3"/>
      <c r="H7" s="3"/>
      <c r="I7" s="3"/>
      <c r="J7" s="3"/>
      <c r="K7" s="3"/>
      <c r="L7" s="3"/>
      <c r="M7" s="3"/>
      <c r="N7" s="3"/>
      <c r="O7" s="2"/>
      <c r="P7" s="2"/>
      <c r="Q7" s="2"/>
    </row>
    <row r="8" spans="2:17" x14ac:dyDescent="0.3">
      <c r="B8" t="s">
        <v>10</v>
      </c>
      <c r="C8" t="s">
        <v>6</v>
      </c>
      <c r="E8" s="3">
        <f>'Ctax calc 24-25'!E12</f>
        <v>525000</v>
      </c>
      <c r="F8" s="4">
        <v>7.0000000000000007E-2</v>
      </c>
      <c r="G8" s="3">
        <f t="shared" ref="G8:G9" si="0">ROUND(E8*F8,0)</f>
        <v>36750</v>
      </c>
      <c r="H8" s="3"/>
      <c r="I8" s="3"/>
      <c r="J8" s="3"/>
      <c r="K8" s="3"/>
      <c r="L8" s="3"/>
      <c r="M8" s="3"/>
      <c r="N8" s="3"/>
      <c r="O8" s="2"/>
      <c r="P8" s="2"/>
      <c r="Q8" s="2"/>
    </row>
    <row r="9" spans="2:17" x14ac:dyDescent="0.3">
      <c r="B9" t="s">
        <v>11</v>
      </c>
      <c r="C9" t="s">
        <v>8</v>
      </c>
      <c r="E9" s="3">
        <f>'Ctax calc 24-25'!E13</f>
        <v>64200</v>
      </c>
      <c r="F9" s="4">
        <v>7.0000000000000007E-2</v>
      </c>
      <c r="G9" s="3">
        <f t="shared" si="0"/>
        <v>4494</v>
      </c>
      <c r="H9" s="3"/>
      <c r="I9" s="3"/>
      <c r="J9" s="3"/>
      <c r="K9" s="3"/>
      <c r="L9" s="3"/>
      <c r="M9" s="3"/>
      <c r="N9" s="3"/>
      <c r="O9" s="2"/>
      <c r="P9" s="2"/>
      <c r="Q9" s="2"/>
    </row>
    <row r="10" spans="2:17" x14ac:dyDescent="0.3">
      <c r="E10" s="3"/>
      <c r="F10" s="4"/>
      <c r="G10" s="6"/>
      <c r="H10" s="3"/>
      <c r="I10" s="3"/>
      <c r="J10" s="3"/>
      <c r="K10" s="3"/>
      <c r="L10" s="3"/>
      <c r="M10" s="3"/>
      <c r="N10" s="3"/>
      <c r="O10" s="2"/>
      <c r="P10" s="2"/>
      <c r="Q10" s="2"/>
    </row>
    <row r="11" spans="2:17" x14ac:dyDescent="0.3">
      <c r="B11" s="5" t="s">
        <v>15</v>
      </c>
      <c r="E11" s="3"/>
      <c r="F11" s="4"/>
      <c r="G11" s="7">
        <f>SUM(G7:G10)</f>
        <v>41244</v>
      </c>
      <c r="H11" s="3"/>
      <c r="I11" s="3"/>
      <c r="J11" s="3"/>
      <c r="K11" s="3"/>
      <c r="L11" s="3"/>
      <c r="M11" s="3"/>
      <c r="N11" s="3"/>
      <c r="O11" s="2"/>
      <c r="P11" s="2"/>
      <c r="Q11" s="2"/>
    </row>
    <row r="12" spans="2:17" x14ac:dyDescent="0.3">
      <c r="E12" s="3"/>
      <c r="F12" s="4"/>
      <c r="G12" s="3"/>
      <c r="H12" s="3"/>
      <c r="I12" s="3"/>
      <c r="J12" s="3"/>
      <c r="K12" s="3"/>
      <c r="L12" s="3"/>
      <c r="M12" s="3"/>
      <c r="N12" s="3"/>
      <c r="O12" s="2"/>
      <c r="P12" s="2"/>
      <c r="Q12" s="2"/>
    </row>
    <row r="13" spans="2:17" x14ac:dyDescent="0.3">
      <c r="B13" s="5" t="s">
        <v>16</v>
      </c>
      <c r="E13" s="3"/>
      <c r="F13" s="4"/>
      <c r="G13" s="7">
        <v>600</v>
      </c>
      <c r="H13" s="3"/>
      <c r="I13" s="3"/>
      <c r="J13" s="3"/>
      <c r="K13" s="3"/>
      <c r="L13" s="3"/>
      <c r="M13" s="3"/>
      <c r="N13" s="3"/>
      <c r="O13" s="2"/>
      <c r="P13" s="2"/>
      <c r="Q13" s="2"/>
    </row>
    <row r="14" spans="2:17" x14ac:dyDescent="0.3">
      <c r="E14" s="3"/>
      <c r="F14" s="4"/>
      <c r="G14" s="3"/>
      <c r="H14" s="3"/>
      <c r="I14" s="3"/>
      <c r="J14" s="3"/>
      <c r="K14" s="3"/>
      <c r="L14" s="3"/>
      <c r="M14" s="3"/>
      <c r="N14" s="3"/>
      <c r="O14" s="2"/>
      <c r="P14" s="2"/>
      <c r="Q14" s="2"/>
    </row>
    <row r="15" spans="2:17" ht="15" thickBot="1" x14ac:dyDescent="0.35">
      <c r="B15" s="5" t="s">
        <v>17</v>
      </c>
      <c r="E15" s="3"/>
      <c r="F15" s="4"/>
      <c r="G15" s="8">
        <f>ROUND(G11/G13,-1)</f>
        <v>70</v>
      </c>
      <c r="H15" s="3"/>
      <c r="I15" s="3"/>
      <c r="J15" s="3"/>
      <c r="K15" s="3"/>
      <c r="L15" s="3"/>
      <c r="M15" s="3"/>
      <c r="N15" s="3"/>
      <c r="O15" s="2"/>
      <c r="P15" s="2"/>
      <c r="Q15" s="2"/>
    </row>
    <row r="16" spans="2:17" ht="15" thickTop="1" x14ac:dyDescent="0.3">
      <c r="E16" s="3"/>
      <c r="F16" s="4"/>
      <c r="G16" s="3"/>
      <c r="H16" s="3"/>
      <c r="I16" s="3"/>
      <c r="J16" s="3"/>
      <c r="K16" s="3"/>
      <c r="L16" s="3"/>
      <c r="M16" s="3"/>
      <c r="N16" s="3"/>
      <c r="O16" s="2"/>
      <c r="P16" s="2"/>
      <c r="Q16" s="2"/>
    </row>
    <row r="17" spans="5:17" x14ac:dyDescent="0.3">
      <c r="E17" s="3"/>
      <c r="F17" s="4"/>
      <c r="G17" s="3"/>
      <c r="H17" s="3"/>
      <c r="I17" s="3"/>
      <c r="J17" s="3"/>
      <c r="K17" s="3"/>
      <c r="L17" s="3"/>
      <c r="M17" s="3"/>
      <c r="N17" s="3"/>
      <c r="O17" s="2"/>
      <c r="P17" s="2"/>
      <c r="Q17" s="2"/>
    </row>
    <row r="18" spans="5:17" x14ac:dyDescent="0.3">
      <c r="E18" s="3"/>
      <c r="F18" s="4"/>
      <c r="G18" s="3"/>
      <c r="H18" s="3"/>
      <c r="I18" s="3"/>
      <c r="J18" s="3"/>
      <c r="K18" s="3"/>
      <c r="L18" s="3"/>
      <c r="M18" s="3"/>
      <c r="N18" s="3"/>
      <c r="O18" s="2"/>
      <c r="P18" s="2"/>
      <c r="Q18" s="2"/>
    </row>
    <row r="19" spans="5:17" x14ac:dyDescent="0.3">
      <c r="E19" s="3"/>
      <c r="F19" s="4"/>
      <c r="G19" s="3"/>
      <c r="H19" s="3"/>
      <c r="I19" s="3"/>
      <c r="J19" s="3"/>
      <c r="K19" s="3"/>
      <c r="L19" s="3"/>
      <c r="M19" s="3"/>
      <c r="N19" s="3"/>
      <c r="O19" s="2"/>
      <c r="P19" s="2"/>
      <c r="Q19" s="2"/>
    </row>
    <row r="20" spans="5:17" x14ac:dyDescent="0.3">
      <c r="E20" s="3"/>
      <c r="F20" s="3"/>
      <c r="G20" s="3"/>
      <c r="H20" s="3"/>
      <c r="I20" s="3"/>
      <c r="J20" s="3"/>
      <c r="K20" s="3"/>
      <c r="L20" s="3"/>
      <c r="M20" s="3"/>
      <c r="N20" s="3"/>
      <c r="O20" s="2"/>
      <c r="P20" s="2"/>
      <c r="Q20" s="2"/>
    </row>
    <row r="21" spans="5:17" x14ac:dyDescent="0.3">
      <c r="E21" s="3"/>
      <c r="F21" s="3"/>
      <c r="G21" s="3"/>
      <c r="H21" s="3"/>
      <c r="I21" s="3"/>
      <c r="J21" s="3"/>
      <c r="K21" s="3"/>
      <c r="L21" s="3"/>
      <c r="M21" s="3"/>
      <c r="N21" s="3"/>
      <c r="O21" s="2"/>
      <c r="P21" s="2"/>
      <c r="Q21" s="2"/>
    </row>
    <row r="22" spans="5:17" x14ac:dyDescent="0.3">
      <c r="E22" s="3"/>
      <c r="F22" s="3"/>
      <c r="G22" s="3"/>
      <c r="H22" s="3"/>
      <c r="I22" s="3"/>
      <c r="J22" s="3"/>
      <c r="K22" s="3"/>
      <c r="L22" s="3"/>
      <c r="M22" s="3"/>
      <c r="N22" s="3"/>
      <c r="O22" s="2"/>
      <c r="P22" s="2"/>
      <c r="Q22" s="2"/>
    </row>
    <row r="23" spans="5:17" x14ac:dyDescent="0.3">
      <c r="E23" s="3"/>
      <c r="F23" s="3"/>
      <c r="G23" s="3"/>
      <c r="H23" s="3"/>
      <c r="I23" s="3"/>
      <c r="J23" s="3"/>
      <c r="K23" s="3"/>
      <c r="L23" s="3"/>
      <c r="M23" s="3"/>
      <c r="N23" s="3"/>
      <c r="O23" s="2"/>
      <c r="P23" s="2"/>
      <c r="Q23" s="2"/>
    </row>
    <row r="24" spans="5:17" x14ac:dyDescent="0.3">
      <c r="E24" s="3"/>
      <c r="F24" s="3"/>
      <c r="G24" s="3"/>
      <c r="H24" s="3"/>
      <c r="I24" s="3"/>
      <c r="J24" s="3"/>
      <c r="K24" s="3"/>
      <c r="L24" s="3"/>
      <c r="M24" s="3"/>
      <c r="N24" s="3"/>
      <c r="O24" s="2"/>
      <c r="P24" s="2"/>
      <c r="Q24" s="2"/>
    </row>
    <row r="25" spans="5:17" x14ac:dyDescent="0.3"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5:17" x14ac:dyDescent="0.3"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5:17" x14ac:dyDescent="0.3"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Ctax calc 24-25</vt:lpstr>
      <vt:lpstr>NNDR calc 24-25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Neil Smith (NELC)</dc:creator>
  <cp:lastModifiedBy>Joanne Aldridge (NELC)</cp:lastModifiedBy>
  <dcterms:created xsi:type="dcterms:W3CDTF">2024-05-13T08:10:58Z</dcterms:created>
  <dcterms:modified xsi:type="dcterms:W3CDTF">2025-07-15T09:43:59Z</dcterms:modified>
</cp:coreProperties>
</file>