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B0653356-C49F-4C36-A353-6CE06A54EA9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arking Revenu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11" i="1"/>
  <c r="I12" i="1"/>
  <c r="H8" i="1"/>
  <c r="H11" i="1"/>
  <c r="G11" i="1"/>
  <c r="G8" i="1"/>
  <c r="F8" i="1"/>
  <c r="F11" i="1"/>
  <c r="E11" i="1"/>
  <c r="E8" i="1"/>
  <c r="D4" i="1"/>
  <c r="H12" i="1" l="1"/>
  <c r="G12" i="1"/>
  <c r="F12" i="1"/>
  <c r="E12" i="1"/>
  <c r="D5" i="1"/>
  <c r="D8" i="1" s="1"/>
  <c r="D11" i="1"/>
  <c r="C4" i="1"/>
  <c r="D12" i="1" l="1"/>
  <c r="C5" i="1"/>
  <c r="C8" i="1" s="1"/>
  <c r="C11" i="1"/>
  <c r="C12" i="1" l="1"/>
  <c r="B4" i="1"/>
  <c r="B8" i="1" s="1"/>
  <c r="B11" i="1"/>
  <c r="B12" i="1" l="1"/>
</calcChain>
</file>

<file path=xl/sharedStrings.xml><?xml version="1.0" encoding="utf-8"?>
<sst xmlns="http://schemas.openxmlformats.org/spreadsheetml/2006/main" count="31" uniqueCount="26">
  <si>
    <r>
      <t>Parking Revenues</t>
    </r>
    <r>
      <rPr>
        <sz val="12"/>
        <color indexed="8"/>
        <rFont val="Arial"/>
        <family val="2"/>
      </rPr>
      <t xml:space="preserve"> (figure rounded to nearest £)</t>
    </r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</si>
  <si>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</si>
  <si>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</si>
  <si>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</si>
  <si>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</si>
  <si>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</si>
  <si>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</si>
  <si>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</si>
  <si>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</si>
  <si>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Income: Pay &amp; Display (off street parking)</t>
  </si>
  <si>
    <t>Income: Season Tickets (off street parking)</t>
  </si>
  <si>
    <t>Income: Staff Permits (off street parking)</t>
  </si>
  <si>
    <t>Income: Residents Parking Permits (on street parking)</t>
  </si>
  <si>
    <t>Income: Penalty Charge Income (on &amp; off street parking combined)</t>
  </si>
  <si>
    <t>Income amount</t>
  </si>
  <si>
    <t>Expenditure: Contract Fee</t>
  </si>
  <si>
    <t xml:space="preserve">Expenditure: Other Expenses </t>
  </si>
  <si>
    <t>Expenditure amount</t>
  </si>
  <si>
    <t>Surplus amount</t>
  </si>
  <si>
    <t>How surplus used</t>
  </si>
  <si>
    <t>Planned to be invested into the A180 major maintenance programme</t>
  </si>
  <si>
    <t>No surplus</t>
  </si>
  <si>
    <t>Allocated to road improvements and resurfacing works</t>
  </si>
  <si>
    <t xml:space="preserve">Notes:                                  </t>
  </si>
  <si>
    <r>
      <rPr>
        <b/>
        <sz val="12"/>
        <color rgb="FF000000"/>
        <rFont val="Arial"/>
      </rPr>
      <t>Contract Fee</t>
    </r>
    <r>
      <rPr>
        <sz val="12"/>
        <color rgb="FF000000"/>
        <rFont val="Arial"/>
      </rPr>
      <t xml:space="preserve"> –includes salaries, cost per PCN issued to PATROL (allows motorists to appeal PCN's at a cost of 60p per PCN) maintenance of car parks, license fees etc. *Contract end 30.06.2025.</t>
    </r>
  </si>
  <si>
    <r>
      <rPr>
        <b/>
        <sz val="12"/>
        <color rgb="FF000000"/>
        <rFont val="Arial"/>
      </rPr>
      <t>Other Expenses</t>
    </r>
    <r>
      <rPr>
        <sz val="12"/>
        <color rgb="FF000000"/>
        <rFont val="Arial"/>
      </rPr>
      <t xml:space="preserve"> – operational budget, includes capital depreciation costs, rates, water, cleaning, grounds maintenance, insurances etc. *2025/2026 from 01.07.2025 includes all costs previously paid from contract fee.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</si>
</sst>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11"/>
      <color indexed="8"/>
      <name val="Calibri"/>
      <family val="2"/>
    </font>
    <font>
      <b/>
      <sz val="12"/>
      <color rgb="FF000000"/>
      <name val="Arial"/>
    </font>
    <font>
      <sz val="12"/>
      <color rgb="FF00000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</cellStyleXfs>
  <cellXfs count="15">
    <xf numFmtId="0" fontId="0" fillId="0" borderId="0" xfId="0"/>
    <xf numFmtId="3" fontId="22" fillId="0" borderId="0" xfId="42" applyNumberFormat="1" applyFont="1" applyAlignment="1">
      <alignment horizontal="center" vertical="center" wrapText="1"/>
    </xf>
    <xf numFmtId="0" fontId="18" fillId="0" borderId="0" xfId="42"/>
    <xf numFmtId="0" fontId="20" fillId="0" borderId="0" xfId="42" applyFont="1"/>
    <xf numFmtId="0" fontId="21" fillId="0" borderId="0" xfId="42" applyFont="1" applyAlignment="1">
      <alignment horizontal="center" vertical="center" wrapText="1"/>
    </xf>
    <xf numFmtId="0" fontId="22" fillId="0" borderId="0" xfId="42" applyFont="1" applyAlignment="1">
      <alignment vertical="center"/>
    </xf>
    <xf numFmtId="0" fontId="23" fillId="0" borderId="0" xfId="42" applyFont="1" applyAlignment="1">
      <alignment vertical="center" wrapText="1"/>
    </xf>
    <xf numFmtId="0" fontId="20" fillId="0" borderId="0" xfId="42" applyFont="1" applyAlignment="1">
      <alignment horizontal="left" vertical="center"/>
    </xf>
    <xf numFmtId="3" fontId="22" fillId="0" borderId="10" xfId="42" applyNumberFormat="1" applyFont="1" applyBorder="1" applyAlignment="1">
      <alignment horizontal="center" vertical="center" wrapText="1"/>
    </xf>
    <xf numFmtId="0" fontId="20" fillId="0" borderId="0" xfId="42" applyFont="1" applyAlignment="1">
      <alignment vertical="center"/>
    </xf>
    <xf numFmtId="3" fontId="20" fillId="0" borderId="10" xfId="42" applyNumberFormat="1" applyFont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42" applyFont="1"/>
    <xf numFmtId="0" fontId="27" fillId="0" borderId="0" xfId="42" applyFont="1" applyAlignment="1">
      <alignment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3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Normal="100" workbookViewId="0">
      <pane xSplit="1" ySplit="1" topLeftCell="G2" activePane="bottomRight" state="frozenSplit"/>
      <selection pane="topRight" activeCell="B1" sqref="B1"/>
      <selection pane="bottomLeft" activeCell="A2" sqref="A2"/>
      <selection pane="bottomRight" activeCell="L4" sqref="L4"/>
    </sheetView>
  </sheetViews>
  <sheetFormatPr defaultRowHeight="14.5" x14ac:dyDescent="0.35"/>
  <cols>
    <col min="1" max="1" width="68.7265625" bestFit="1" customWidth="1"/>
    <col min="2" max="3" width="14" customWidth="1"/>
    <col min="4" max="5" width="11.453125" customWidth="1"/>
    <col min="6" max="6" width="17.7265625" customWidth="1"/>
    <col min="7" max="7" width="17.26953125" customWidth="1"/>
    <col min="8" max="8" width="19" customWidth="1"/>
    <col min="9" max="9" width="17.6328125" customWidth="1"/>
  </cols>
  <sheetData>
    <row r="1" spans="1:9" ht="15.5" x14ac:dyDescent="0.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ht="15.5" x14ac:dyDescent="0.35">
      <c r="A2" s="5" t="s">
        <v>9</v>
      </c>
      <c r="B2" s="1">
        <v>1495405.86</v>
      </c>
      <c r="C2" s="1">
        <v>1227380.5</v>
      </c>
      <c r="D2" s="1">
        <v>734982.68</v>
      </c>
      <c r="E2" s="1">
        <v>1163272</v>
      </c>
      <c r="F2" s="1">
        <v>1421016.11</v>
      </c>
      <c r="G2" s="1">
        <v>1506613.67</v>
      </c>
      <c r="H2" s="1">
        <v>1587494.4</v>
      </c>
      <c r="I2" s="1">
        <v>1565282.99</v>
      </c>
    </row>
    <row r="3" spans="1:9" ht="15.5" x14ac:dyDescent="0.35">
      <c r="A3" s="5" t="s">
        <v>10</v>
      </c>
      <c r="B3" s="1">
        <v>114577.33</v>
      </c>
      <c r="C3" s="1">
        <v>91032.67</v>
      </c>
      <c r="D3" s="1">
        <v>34538.769999999997</v>
      </c>
      <c r="E3" s="1">
        <v>66016</v>
      </c>
      <c r="F3" s="1">
        <v>109209.7</v>
      </c>
      <c r="G3" s="1">
        <v>128824.04</v>
      </c>
      <c r="H3" s="1">
        <v>29269.46</v>
      </c>
      <c r="I3" s="1">
        <v>81079.97</v>
      </c>
    </row>
    <row r="4" spans="1:9" ht="15.5" x14ac:dyDescent="0.35">
      <c r="A4" s="5" t="s">
        <v>11</v>
      </c>
      <c r="B4" s="1">
        <f>125904.13+14774</f>
        <v>140678.13</v>
      </c>
      <c r="C4" s="1">
        <f>159694.27+25327</f>
        <v>185021.27</v>
      </c>
      <c r="D4" s="1">
        <f>71047.72+15078</f>
        <v>86125.72</v>
      </c>
      <c r="E4" s="1">
        <v>101331</v>
      </c>
      <c r="F4" s="1">
        <v>104723.4</v>
      </c>
      <c r="G4" s="1">
        <v>121321.28</v>
      </c>
      <c r="H4" s="1">
        <v>94473.78</v>
      </c>
      <c r="I4" s="1">
        <v>93040.08</v>
      </c>
    </row>
    <row r="5" spans="1:9" ht="15.5" x14ac:dyDescent="0.35">
      <c r="A5" s="5" t="s">
        <v>12</v>
      </c>
      <c r="B5" s="1">
        <v>12273.5</v>
      </c>
      <c r="C5" s="1">
        <f>10830.5+32</f>
        <v>10862.5</v>
      </c>
      <c r="D5" s="1">
        <f>17330.22+32</f>
        <v>17362.22</v>
      </c>
      <c r="E5" s="1">
        <v>17211</v>
      </c>
      <c r="F5" s="1">
        <v>21241.7</v>
      </c>
      <c r="G5" s="1">
        <v>20426</v>
      </c>
      <c r="H5" s="1">
        <v>19149.8</v>
      </c>
      <c r="I5" s="1">
        <v>36322</v>
      </c>
    </row>
    <row r="6" spans="1:9" ht="15.5" x14ac:dyDescent="0.35">
      <c r="A6" s="5" t="s">
        <v>13</v>
      </c>
      <c r="B6" s="1">
        <v>368687.87</v>
      </c>
      <c r="C6" s="1">
        <v>289709.89</v>
      </c>
      <c r="D6" s="1">
        <v>173907.61</v>
      </c>
      <c r="E6" s="1">
        <v>179556</v>
      </c>
      <c r="F6" s="1">
        <v>205473.43</v>
      </c>
      <c r="G6" s="1">
        <v>266071.18</v>
      </c>
      <c r="H6" s="1">
        <v>275116.74</v>
      </c>
      <c r="I6" s="1">
        <v>299879.46999999997</v>
      </c>
    </row>
    <row r="7" spans="1:9" ht="15.5" x14ac:dyDescent="0.35">
      <c r="A7" s="5"/>
      <c r="B7" s="1"/>
      <c r="C7" s="1"/>
      <c r="D7" s="1"/>
      <c r="E7" s="1"/>
      <c r="F7" s="1"/>
      <c r="G7" s="1"/>
      <c r="H7" s="1"/>
      <c r="I7" s="1"/>
    </row>
    <row r="8" spans="1:9" ht="15.5" x14ac:dyDescent="0.35">
      <c r="A8" s="7" t="s">
        <v>14</v>
      </c>
      <c r="B8" s="8">
        <f t="shared" ref="B8:H8" si="0">SUM(B2:B6)</f>
        <v>2131622.6900000004</v>
      </c>
      <c r="C8" s="8">
        <f t="shared" si="0"/>
        <v>1804006.83</v>
      </c>
      <c r="D8" s="8">
        <f t="shared" si="0"/>
        <v>1046917</v>
      </c>
      <c r="E8" s="8">
        <f t="shared" si="0"/>
        <v>1527386</v>
      </c>
      <c r="F8" s="8">
        <f t="shared" si="0"/>
        <v>1861664.3399999999</v>
      </c>
      <c r="G8" s="8">
        <f t="shared" si="0"/>
        <v>2043256.17</v>
      </c>
      <c r="H8" s="8">
        <f t="shared" si="0"/>
        <v>2005504.18</v>
      </c>
      <c r="I8" s="8">
        <f>SUM(I2:I7)</f>
        <v>2075604.51</v>
      </c>
    </row>
    <row r="9" spans="1:9" ht="15.5" x14ac:dyDescent="0.35">
      <c r="A9" s="5" t="s">
        <v>15</v>
      </c>
      <c r="B9" s="1">
        <v>816951.09</v>
      </c>
      <c r="C9" s="1">
        <v>744877.42</v>
      </c>
      <c r="D9" s="1">
        <v>750061</v>
      </c>
      <c r="E9" s="1">
        <v>774816.7</v>
      </c>
      <c r="F9" s="1">
        <v>768625.29</v>
      </c>
      <c r="G9" s="1">
        <v>934101.4</v>
      </c>
      <c r="H9" s="1">
        <v>971121.31</v>
      </c>
      <c r="I9" s="1">
        <v>250273.17</v>
      </c>
    </row>
    <row r="10" spans="1:9" ht="15.5" x14ac:dyDescent="0.35">
      <c r="A10" s="5" t="s">
        <v>16</v>
      </c>
      <c r="B10" s="1">
        <v>1142120.7200000002</v>
      </c>
      <c r="C10" s="1">
        <v>1280252.17</v>
      </c>
      <c r="D10" s="1">
        <v>1098509.5300000003</v>
      </c>
      <c r="E10" s="1">
        <v>919199</v>
      </c>
      <c r="F10" s="1">
        <v>912179.71</v>
      </c>
      <c r="G10" s="1">
        <v>1129376.83</v>
      </c>
      <c r="H10" s="1">
        <v>1354595.79</v>
      </c>
      <c r="I10" s="1">
        <v>1832006.41</v>
      </c>
    </row>
    <row r="11" spans="1:9" ht="15.5" x14ac:dyDescent="0.35">
      <c r="A11" s="7" t="s">
        <v>17</v>
      </c>
      <c r="B11" s="8">
        <f t="shared" ref="B11" si="1">SUM(B9:B10)</f>
        <v>1959071.81</v>
      </c>
      <c r="C11" s="8">
        <f t="shared" ref="C11:D11" si="2">SUM(C9:C10)</f>
        <v>2025129.5899999999</v>
      </c>
      <c r="D11" s="8">
        <f t="shared" si="2"/>
        <v>1848570.5300000003</v>
      </c>
      <c r="E11" s="8">
        <f t="shared" ref="E11:F11" si="3">SUM(E9:E10)</f>
        <v>1694015.7</v>
      </c>
      <c r="F11" s="8">
        <f t="shared" si="3"/>
        <v>1680805</v>
      </c>
      <c r="G11" s="8">
        <f t="shared" ref="G11:H11" si="4">SUM(G9:G10)</f>
        <v>2063478.23</v>
      </c>
      <c r="H11" s="8">
        <f t="shared" si="4"/>
        <v>2325717.1</v>
      </c>
      <c r="I11" s="8">
        <f t="shared" ref="I11" si="5">SUM(I9:I10)</f>
        <v>2082279.5799999998</v>
      </c>
    </row>
    <row r="12" spans="1:9" ht="15.5" x14ac:dyDescent="0.35">
      <c r="A12" s="9" t="s">
        <v>18</v>
      </c>
      <c r="B12" s="10">
        <f t="shared" ref="B12:F12" si="6">B8-B11</f>
        <v>172550.88000000035</v>
      </c>
      <c r="C12" s="10">
        <f t="shared" si="6"/>
        <v>-221122.75999999978</v>
      </c>
      <c r="D12" s="10">
        <f t="shared" si="6"/>
        <v>-801653.53000000026</v>
      </c>
      <c r="E12" s="10">
        <f t="shared" si="6"/>
        <v>-166629.69999999995</v>
      </c>
      <c r="F12" s="10">
        <f t="shared" si="6"/>
        <v>180859.33999999985</v>
      </c>
      <c r="G12" s="10">
        <f t="shared" ref="G12:H12" si="7">G8-G11</f>
        <v>-20222.060000000056</v>
      </c>
      <c r="H12" s="10">
        <f t="shared" si="7"/>
        <v>-320212.92000000016</v>
      </c>
      <c r="I12" s="10">
        <f t="shared" ref="I12" si="8">I8-I11</f>
        <v>-6675.0699999998324</v>
      </c>
    </row>
    <row r="13" spans="1:9" ht="84" x14ac:dyDescent="0.35">
      <c r="A13" s="5" t="s">
        <v>19</v>
      </c>
      <c r="B13" s="6" t="s">
        <v>20</v>
      </c>
      <c r="C13" s="5" t="s">
        <v>21</v>
      </c>
      <c r="D13" s="5" t="s">
        <v>21</v>
      </c>
      <c r="E13" s="5" t="s">
        <v>21</v>
      </c>
      <c r="F13" s="6" t="s">
        <v>22</v>
      </c>
      <c r="G13" s="5" t="s">
        <v>21</v>
      </c>
      <c r="H13" s="5" t="s">
        <v>21</v>
      </c>
      <c r="I13" s="5" t="s">
        <v>21</v>
      </c>
    </row>
    <row r="14" spans="1:9" ht="15.5" x14ac:dyDescent="0.35">
      <c r="A14" s="5" t="s">
        <v>23</v>
      </c>
    </row>
    <row r="15" spans="1:9" ht="62" x14ac:dyDescent="0.35">
      <c r="A15" s="14" t="s">
        <v>24</v>
      </c>
    </row>
    <row r="16" spans="1:9" ht="62" x14ac:dyDescent="0.35">
      <c r="A16" s="14" t="s">
        <v>25</v>
      </c>
    </row>
    <row r="17" spans="1:2" x14ac:dyDescent="0.35">
      <c r="A17" s="13"/>
      <c r="B17" s="11"/>
    </row>
    <row r="18" spans="1:2" x14ac:dyDescent="0.35">
      <c r="A18" s="2"/>
    </row>
    <row r="20" spans="1:2" x14ac:dyDescent="0.35">
      <c r="A20" s="12"/>
    </row>
    <row r="21" spans="1:2" x14ac:dyDescent="0.35">
      <c r="A21" s="12"/>
    </row>
    <row r="22" spans="1:2" x14ac:dyDescent="0.35">
      <c r="A22" s="12"/>
    </row>
  </sheetData>
  <phoneticPr fontId="24" type="noConversion"/>
  <pageMargins left="0.7" right="0.7" top="0.75" bottom="0.75" header="0.3" footer="0.3"/>
  <pageSetup paperSize="9" scale="66" orientation="landscape" horizontalDpi="4294967295" verticalDpi="4294967295" r:id="rId1"/>
  <headerFooter>
    <oddHeader>&amp;L&amp;"Calibri"&amp;10&amp;K000000 OFFICIAL&amp;1#_x000D_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Parking Revenues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2026-07-08T14:29:18Z</dcterms:created>
  <dcterms:modified xsi:type="dcterms:W3CDTF">2026-07-08T14:29:25Z</dcterms:modified>
  <cp:category/>
  <cp:contentStatus/>
</cp:coreProperties>
</file>